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KENBOSRV001.ogb.internal.oxfam.net\configs\andegwa\Desktop\OGB DESKTOP\1. SOLAR WATER INITIATIVE\4. Techno-Economic analysis\"/>
    </mc:Choice>
  </mc:AlternateContent>
  <xr:revisionPtr revIDLastSave="0" documentId="11_66E92836CCB3D4F6FFDDBF43D7C5976326D88A0C" xr6:coauthVersionLast="45" xr6:coauthVersionMax="45" xr10:uidLastSave="{00000000-0000-0000-0000-000000000000}"/>
  <bookViews>
    <workbookView xWindow="240" yWindow="45" windowWidth="20115" windowHeight="7995" tabRatio="849" firstSheet="4" activeTab="4" xr2:uid="{00000000-000D-0000-FFFF-FFFF00000000}"/>
  </bookViews>
  <sheets>
    <sheet name="Formulas" sheetId="1" state="hidden" r:id="rId1"/>
    <sheet name="Example 1&amp;2" sheetId="2" state="hidden" r:id="rId2"/>
    <sheet name="Discount Rates" sheetId="8" r:id="rId3"/>
    <sheet name="Sheet3" sheetId="15" state="hidden" r:id="rId4"/>
    <sheet name="Cost-New Gensets" sheetId="5" r:id="rId5"/>
    <sheet name="Fuel Consumption" sheetId="18" r:id="rId6"/>
  </sheets>
  <calcPr calcId="191028" calcCompleted="0"/>
  <pivotCaches>
    <pivotCache cacheId="2043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50" i="2" l="1"/>
  <c r="B52" i="2" s="1"/>
  <c r="E30" i="2"/>
  <c r="F30" i="2" s="1"/>
  <c r="E31" i="2"/>
  <c r="F31" i="2" s="1"/>
  <c r="E32" i="2"/>
  <c r="E33" i="2"/>
  <c r="F33" i="2" s="1"/>
  <c r="E34" i="2"/>
  <c r="F34" i="2" s="1"/>
  <c r="E35" i="2"/>
  <c r="F35" i="2" s="1"/>
  <c r="E36" i="2"/>
  <c r="F36" i="2" s="1"/>
  <c r="E37" i="2"/>
  <c r="F37" i="2" s="1"/>
  <c r="E38" i="2"/>
  <c r="E39" i="2"/>
  <c r="F39" i="2" s="1"/>
  <c r="E40" i="2"/>
  <c r="F40" i="2" s="1"/>
  <c r="E41" i="2"/>
  <c r="F41" i="2" s="1"/>
  <c r="E42" i="2"/>
  <c r="F42" i="2" s="1"/>
  <c r="E43" i="2"/>
  <c r="F43" i="2" s="1"/>
  <c r="E44" i="2"/>
  <c r="E45" i="2"/>
  <c r="F45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E27" i="2"/>
  <c r="F27" i="2" s="1"/>
  <c r="E28" i="2"/>
  <c r="F28" i="2" s="1"/>
  <c r="E29" i="2"/>
  <c r="F29" i="2" s="1"/>
  <c r="E20" i="2"/>
  <c r="D44" i="2"/>
  <c r="F44" i="2" s="1"/>
  <c r="D38" i="2"/>
  <c r="D32" i="2"/>
  <c r="D26" i="2"/>
  <c r="F26" i="2" s="1"/>
  <c r="B20" i="2"/>
  <c r="E3" i="2"/>
  <c r="E4" i="2" s="1"/>
  <c r="B6" i="2"/>
  <c r="F32" i="2" l="1"/>
  <c r="F20" i="2"/>
  <c r="F38" i="2"/>
  <c r="F46" i="2" l="1"/>
  <c r="B51" i="2" s="1"/>
</calcChain>
</file>

<file path=xl/sharedStrings.xml><?xml version="1.0" encoding="utf-8"?>
<sst xmlns="http://schemas.openxmlformats.org/spreadsheetml/2006/main" count="564" uniqueCount="401">
  <si>
    <t>Present Worth, PW=</t>
  </si>
  <si>
    <t>Cr*Pr</t>
  </si>
  <si>
    <r>
      <t>Pr=1/(1+d)</t>
    </r>
    <r>
      <rPr>
        <vertAlign val="superscript"/>
        <sz val="11"/>
        <color theme="1"/>
        <rFont val="Calibri"/>
        <family val="2"/>
        <scheme val="minor"/>
      </rPr>
      <t>N</t>
    </r>
  </si>
  <si>
    <t>formula 1.1</t>
  </si>
  <si>
    <t>PW=</t>
  </si>
  <si>
    <r>
      <t>Cr*(1/(1+d)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</si>
  <si>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Cr=</t>
  </si>
  <si>
    <t>N=</t>
  </si>
  <si>
    <t>Time for payment</t>
  </si>
  <si>
    <t>Discount Rate, d=</t>
  </si>
  <si>
    <t>Discount Rate</t>
  </si>
  <si>
    <t>=</t>
  </si>
  <si>
    <t>Real Interest Rate</t>
  </si>
  <si>
    <t>Nominal interest rate - Real inflation rate</t>
  </si>
  <si>
    <t>http://data.worldbank.org/indicator/FR.INR.RINR?year_high_desc=false</t>
  </si>
  <si>
    <t>Note:</t>
  </si>
  <si>
    <t>use average of real interest rate for the last 5 years</t>
  </si>
  <si>
    <t>formula 1.2</t>
  </si>
  <si>
    <t xml:space="preserve">Total PW = </t>
  </si>
  <si>
    <r>
      <t>I + ∑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vertAlign val="subscript"/>
        <sz val="11"/>
        <color theme="1"/>
        <rFont val="Calibri"/>
        <family val="2"/>
        <scheme val="minor"/>
      </rPr>
      <t>n=1</t>
    </r>
    <r>
      <rPr>
        <b/>
        <sz val="11"/>
        <color theme="1"/>
        <rFont val="Calibri"/>
        <family val="2"/>
        <scheme val="minor"/>
      </rPr>
      <t>Cr*[(1/(1+d)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] </t>
    </r>
  </si>
  <si>
    <t xml:space="preserve">I= </t>
  </si>
  <si>
    <t>capital investment (initial or capital costs )</t>
  </si>
  <si>
    <t>O&amp;M costs + Overhaul costs + Replacement costs –Salvage value</t>
  </si>
  <si>
    <t>Cost of water=</t>
  </si>
  <si>
    <t>Total cost over 25 years</t>
  </si>
  <si>
    <t>Total water pumped in 25 years</t>
  </si>
  <si>
    <t>Example 1:</t>
  </si>
  <si>
    <t>$</t>
  </si>
  <si>
    <t>Pr=</t>
  </si>
  <si>
    <t>years</t>
  </si>
  <si>
    <t>Example 2:</t>
  </si>
  <si>
    <t>Q=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</si>
  <si>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/day</t>
    </r>
  </si>
  <si>
    <t>t=</t>
  </si>
  <si>
    <t>hrs/day</t>
  </si>
  <si>
    <t>yrs</t>
  </si>
  <si>
    <t>PW (genset)=</t>
  </si>
  <si>
    <t>d=</t>
  </si>
  <si>
    <t>PW (solar)=</t>
  </si>
  <si>
    <t>O&amp;M (solar)=</t>
  </si>
  <si>
    <t>per year</t>
  </si>
  <si>
    <t>Replacement Cost=</t>
  </si>
  <si>
    <t>every 6 years</t>
  </si>
  <si>
    <t>Year (N)</t>
  </si>
  <si>
    <t>Capital Cost $</t>
  </si>
  <si>
    <t>O&amp;M Cost $</t>
  </si>
  <si>
    <t>Replacement Cost $</t>
  </si>
  <si>
    <t>Discount Factor, Pr</t>
  </si>
  <si>
    <t>Present Worth $</t>
  </si>
  <si>
    <t>Solar System, Total PW</t>
  </si>
  <si>
    <t>Total water pumped in 25 years=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</si>
  <si>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</si>
  <si>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Solar=</t>
  </si>
  <si>
    <r>
      <t>$/m</t>
    </r>
    <r>
      <rPr>
        <vertAlign val="superscript"/>
        <sz val="11"/>
        <color theme="1"/>
        <rFont val="Calibri"/>
        <family val="2"/>
        <scheme val="minor"/>
      </rPr>
      <t>3</t>
    </r>
  </si>
  <si>
    <t>Genset=</t>
  </si>
  <si>
    <t>Data Source</t>
  </si>
  <si>
    <t>World Bank: World Development Indicators</t>
  </si>
  <si>
    <t>Last Updated Date</t>
  </si>
  <si>
    <t>Country Name</t>
  </si>
  <si>
    <t>Country Code</t>
  </si>
  <si>
    <t>Indicator Name</t>
  </si>
  <si>
    <t>2010</t>
  </si>
  <si>
    <t>2011</t>
  </si>
  <si>
    <t>2012</t>
  </si>
  <si>
    <t>2013</t>
  </si>
  <si>
    <t>2014</t>
  </si>
  <si>
    <t>2015</t>
  </si>
  <si>
    <t>Average last 5 years</t>
  </si>
  <si>
    <t>Afghanistan</t>
  </si>
  <si>
    <t>AFG</t>
  </si>
  <si>
    <t>Real interest rate (%)</t>
  </si>
  <si>
    <t>Angola</t>
  </si>
  <si>
    <t>AGO</t>
  </si>
  <si>
    <t>Albania</t>
  </si>
  <si>
    <t>ALB</t>
  </si>
  <si>
    <t>Argentina</t>
  </si>
  <si>
    <t>ARG</t>
  </si>
  <si>
    <t>Armenia</t>
  </si>
  <si>
    <t>ARM</t>
  </si>
  <si>
    <t>Antigua and Barbuda</t>
  </si>
  <si>
    <t>ATG</t>
  </si>
  <si>
    <t>Australia</t>
  </si>
  <si>
    <t>AUS</t>
  </si>
  <si>
    <t>Azerbaijan</t>
  </si>
  <si>
    <t>AZE</t>
  </si>
  <si>
    <t>Burundi</t>
  </si>
  <si>
    <t>BDI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</si>
  <si>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</si>
  <si>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</si>
  <si>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</si>
  <si>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</si>
  <si>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</si>
  <si>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</si>
  <si>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</si>
  <si>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</si>
  <si>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</si>
  <si>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</si>
  <si>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</si>
  <si>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</si>
  <si>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</si>
  <si>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</si>
  <si>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</si>
  <si>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</si>
  <si>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</si>
  <si>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</si>
  <si>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</si>
  <si>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</si>
  <si>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</si>
  <si>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</si>
  <si>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</si>
  <si>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</si>
  <si>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</si>
  <si>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</si>
  <si>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</si>
  <si>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</si>
  <si>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</si>
  <si>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</si>
  <si>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</si>
  <si>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</si>
  <si>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</si>
  <si>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</si>
  <si>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</si>
  <si>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</si>
  <si>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</si>
  <si>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</si>
  <si>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</si>
  <si>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</si>
  <si>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</si>
  <si>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</si>
  <si>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</si>
  <si>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</si>
  <si>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</si>
  <si>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</si>
  <si>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</si>
  <si>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</si>
  <si>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</si>
  <si>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</si>
  <si>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Dominican Republic</t>
  </si>
  <si>
    <t>DOM</t>
  </si>
  <si>
    <t>Algeria</t>
  </si>
  <si>
    <t>DZA</t>
  </si>
  <si>
    <t>Egypt, Arab Rep.</t>
  </si>
  <si>
    <t>EGY</t>
  </si>
  <si>
    <t>Estonia</t>
  </si>
  <si>
    <t>EST</t>
  </si>
  <si>
    <t>Ethiopia</t>
  </si>
  <si>
    <t>ETH</t>
  </si>
  <si>
    <t>Fiji</t>
  </si>
  <si>
    <t>FJI</t>
  </si>
  <si>
    <t>Micronesia, Fed. Sts.</t>
  </si>
  <si>
    <t>FSM</t>
  </si>
  <si>
    <t>United Kingdom</t>
  </si>
  <si>
    <t>GBR</t>
  </si>
  <si>
    <t>Georgia</t>
  </si>
  <si>
    <t>GEO</t>
  </si>
  <si>
    <t>Gambia, The</t>
  </si>
  <si>
    <t>GMB</t>
  </si>
  <si>
    <t>Grenada</t>
  </si>
  <si>
    <t>GRD</t>
  </si>
  <si>
    <t>Greenland</t>
  </si>
  <si>
    <t>GRL</t>
  </si>
  <si>
    <t>Guatemala</t>
  </si>
  <si>
    <t>GTM</t>
  </si>
  <si>
    <t>Guyana</t>
  </si>
  <si>
    <t>GUY</t>
  </si>
  <si>
    <t>Hong Kong SAR,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</si>
  <si>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</si>
  <si>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</si>
  <si>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</si>
  <si>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</si>
  <si>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</si>
  <si>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</si>
  <si>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</si>
  <si>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</si>
  <si>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</si>
  <si>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</si>
  <si>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</si>
  <si>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</si>
  <si>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</si>
  <si>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</si>
  <si>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</si>
  <si>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</si>
  <si>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</si>
  <si>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</si>
  <si>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</si>
  <si>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</si>
  <si>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</si>
  <si>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</si>
  <si>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</si>
  <si>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</si>
  <si>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</si>
  <si>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</si>
  <si>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</si>
  <si>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Kenya</t>
  </si>
  <si>
    <t>KEN</t>
  </si>
  <si>
    <t>Kyrgyz Republic</t>
  </si>
  <si>
    <t>KGZ</t>
  </si>
  <si>
    <t>St. Kitts and Nevis</t>
  </si>
  <si>
    <t>KNA</t>
  </si>
  <si>
    <t>Korea, Rep.</t>
  </si>
  <si>
    <t>KOR</t>
  </si>
  <si>
    <t>Kosovo</t>
  </si>
  <si>
    <t>KSV</t>
  </si>
  <si>
    <t>Kuwait</t>
  </si>
  <si>
    <t>KWT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</si>
  <si>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</si>
  <si>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</si>
  <si>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</si>
  <si>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</si>
  <si>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</si>
  <si>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</si>
  <si>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</si>
  <si>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</si>
  <si>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Sri Lanka</t>
  </si>
  <si>
    <t>LKA</t>
  </si>
  <si>
    <t>Latvia</t>
  </si>
  <si>
    <t>LVA</t>
  </si>
  <si>
    <t>Macao SAR, China</t>
  </si>
  <si>
    <t>MAC</t>
  </si>
  <si>
    <t>Moldova</t>
  </si>
  <si>
    <t>MDA</t>
  </si>
  <si>
    <t>Madagascar</t>
  </si>
  <si>
    <t>MDG</t>
  </si>
  <si>
    <t>Maldives</t>
  </si>
  <si>
    <t>MDV</t>
  </si>
  <si>
    <t>Mexico</t>
  </si>
  <si>
    <t>MEX</t>
  </si>
  <si>
    <t>Macedonia, FYR</t>
  </si>
  <si>
    <t>MKD</t>
  </si>
  <si>
    <t>Mali</t>
  </si>
  <si>
    <t>MLI</t>
  </si>
  <si>
    <t>Myanmar</t>
  </si>
  <si>
    <t>MMR</t>
  </si>
  <si>
    <t>Montenegro</t>
  </si>
  <si>
    <t>MNE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</si>
  <si>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</si>
  <si>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</si>
  <si>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</si>
  <si>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</si>
  <si>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</si>
  <si>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</si>
  <si>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</si>
  <si>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</si>
  <si>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</si>
  <si>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</si>
  <si>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</si>
  <si>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</si>
  <si>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</si>
  <si>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</si>
  <si>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</si>
  <si>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</si>
  <si>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</si>
  <si>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</si>
  <si>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</si>
  <si>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</si>
  <si>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</si>
  <si>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</si>
  <si>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</si>
  <si>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</si>
  <si>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</si>
  <si>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</si>
  <si>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</si>
  <si>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</si>
  <si>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</si>
  <si>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</si>
  <si>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</si>
  <si>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</si>
  <si>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</si>
  <si>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</si>
  <si>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</si>
  <si>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</si>
  <si>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Paraguay</t>
  </si>
  <si>
    <t>PRY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</si>
  <si>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</si>
  <si>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</si>
  <si>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</si>
  <si>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</si>
  <si>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</si>
  <si>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</si>
  <si>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</si>
  <si>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</si>
  <si>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</si>
  <si>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</si>
  <si>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</si>
  <si>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</si>
  <si>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</si>
  <si>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</si>
  <si>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</si>
  <si>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</si>
  <si>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</si>
  <si>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</si>
  <si>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Somalia</t>
  </si>
  <si>
    <t>SOM</t>
  </si>
  <si>
    <t>Serbia</t>
  </si>
  <si>
    <t>SRB</t>
  </si>
  <si>
    <t>South Sudan</t>
  </si>
  <si>
    <t>SSD</t>
  </si>
  <si>
    <t>Sao Tome and Principe</t>
  </si>
  <si>
    <t>STP</t>
  </si>
  <si>
    <t>Suriname</t>
  </si>
  <si>
    <t>SUR</t>
  </si>
  <si>
    <t>Swaziland</t>
  </si>
  <si>
    <t>SWZ</t>
  </si>
  <si>
    <t>Seychelles</t>
  </si>
  <si>
    <t>SYC</t>
  </si>
  <si>
    <t>Syrian Arab Republic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</si>
  <si>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</si>
  <si>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</si>
  <si>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</si>
  <si>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</si>
  <si>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</si>
  <si>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</si>
  <si>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</si>
  <si>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</si>
  <si>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</si>
  <si>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</si>
  <si>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TLS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</si>
  <si>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</si>
  <si>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</si>
  <si>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</si>
  <si>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</si>
  <si>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</si>
  <si>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</si>
  <si>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</si>
  <si>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</si>
  <si>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</si>
  <si>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</si>
  <si>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</si>
  <si>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</si>
  <si>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</si>
  <si>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</si>
  <si>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</si>
  <si>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</si>
  <si>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</si>
  <si>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</si>
  <si>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</si>
  <si>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</si>
  <si>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</si>
  <si>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</si>
  <si>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</si>
  <si>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</si>
  <si>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</si>
  <si>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</si>
  <si>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Vietnam</t>
  </si>
  <si>
    <t>VNM</t>
  </si>
  <si>
    <t>Vanuatu</t>
  </si>
  <si>
    <t>VUT</t>
  </si>
  <si>
    <t>West Bank and Gaza</t>
  </si>
  <si>
    <t>PSE</t>
  </si>
  <si>
    <t>Samoa</t>
  </si>
  <si>
    <t>WSM</t>
  </si>
  <si>
    <t>Yemen, Rep.</t>
  </si>
  <si>
    <t>YEM</t>
  </si>
  <si>
    <t>South Africa</t>
  </si>
  <si>
    <t>ZAF</t>
  </si>
  <si>
    <t>Congo, Dem. Rep.</t>
  </si>
  <si>
    <t>COD</t>
  </si>
  <si>
    <t>Zambia</t>
  </si>
  <si>
    <t>ZMB</t>
  </si>
  <si>
    <t>Zimbabwe</t>
  </si>
  <si>
    <t>ZWE</t>
  </si>
  <si>
    <t>Values</t>
  </si>
  <si>
    <t>Row Labels</t>
  </si>
  <si>
    <t xml:space="preserve"> 2 Solar BHs</t>
  </si>
  <si>
    <t xml:space="preserve"> Hybrid</t>
  </si>
  <si>
    <t xml:space="preserve"> Diesel </t>
  </si>
  <si>
    <t>Grand Total</t>
  </si>
  <si>
    <t>Prices 2016 - Kenya</t>
  </si>
  <si>
    <r>
      <t xml:space="preserve">Genset Model </t>
    </r>
    <r>
      <rPr>
        <b/>
        <sz val="10"/>
        <color rgb="FFFF0000"/>
        <rFont val="Century Gothic"/>
        <family val="2"/>
      </rPr>
      <t>(Perkins)</t>
    </r>
  </si>
  <si>
    <t>Genset Only Price (KES)</t>
  </si>
  <si>
    <t>Note: Number Denotes KVA e.g. JP12.5 is a 12.5kVA generator</t>
  </si>
  <si>
    <t>5kVA</t>
  </si>
  <si>
    <t>6.5kVA</t>
  </si>
  <si>
    <t>10 kVA</t>
  </si>
  <si>
    <t>JP12.5 (DSE)</t>
  </si>
  <si>
    <t>JP15 (DSE)</t>
  </si>
  <si>
    <t>JP20 (DSE)</t>
  </si>
  <si>
    <t>JP30 (DSE)</t>
  </si>
  <si>
    <t>JP45 (DSE)</t>
  </si>
  <si>
    <t>JP60 (DSE)</t>
  </si>
  <si>
    <t>JP80 (DSE)</t>
  </si>
  <si>
    <t>JP100 (DSE)</t>
  </si>
  <si>
    <t>JP135 (DSE)</t>
  </si>
  <si>
    <t>JP150 (DSE)</t>
  </si>
  <si>
    <t>JP200 (DSE)</t>
  </si>
  <si>
    <t>JP250 (DSE)</t>
  </si>
  <si>
    <t>JP300 (DSE)</t>
  </si>
  <si>
    <t>JP350 (DSE)</t>
  </si>
  <si>
    <t>JP400 (DSE)</t>
  </si>
  <si>
    <t>JP450 (DSE)</t>
  </si>
  <si>
    <t>JP500 (DSE)</t>
  </si>
  <si>
    <t>JP600 (DSE)</t>
  </si>
  <si>
    <t>Genset Fuel Consumption chart</t>
  </si>
  <si>
    <t>Generator</t>
  </si>
  <si>
    <t>Liter/hour</t>
  </si>
  <si>
    <t>kVA</t>
  </si>
  <si>
    <t>kW</t>
  </si>
  <si>
    <t>Load 25%</t>
  </si>
  <si>
    <t>Load 50%</t>
  </si>
  <si>
    <t>Load 75%</t>
  </si>
  <si>
    <t>Load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</si>
</sst>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[$$-409]* #,##0_ ;_-[$$-409]* \-#,##0\ ;_-[$$-409]* &quot;-&quot;_ ;_-@_ "/>
    <numFmt numFmtId="166" formatCode="0.000"/>
    <numFmt numFmtId="167" formatCode="[$-C0A]General"/>
    <numFmt numFmtId="168" formatCode="[$-C0A]#,##0"/>
    <numFmt numFmtId="169" formatCode="[$-C0A]0"/>
    <numFmt numFmtId="170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u/>
      <sz val="10"/>
      <color theme="1"/>
      <name val="Century Gothic"/>
      <family val="2"/>
    </font>
    <font>
      <i/>
      <sz val="10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7" fontId="1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2" applyFont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7" fontId="10" fillId="0" borderId="0" xfId="3" applyAlignment="1">
      <alignment horizontal="center"/>
    </xf>
    <xf numFmtId="167" fontId="10" fillId="0" borderId="18" xfId="3" applyBorder="1" applyAlignment="1">
      <alignment horizontal="center"/>
    </xf>
    <xf numFmtId="167" fontId="10" fillId="0" borderId="17" xfId="3" applyBorder="1" applyAlignment="1">
      <alignment horizontal="center"/>
    </xf>
    <xf numFmtId="167" fontId="10" fillId="0" borderId="0" xfId="3"/>
    <xf numFmtId="169" fontId="10" fillId="0" borderId="18" xfId="3" applyNumberFormat="1" applyBorder="1" applyAlignment="1">
      <alignment horizontal="center"/>
    </xf>
    <xf numFmtId="170" fontId="10" fillId="0" borderId="20" xfId="3" applyNumberFormat="1" applyBorder="1" applyAlignment="1">
      <alignment horizontal="center"/>
    </xf>
    <xf numFmtId="170" fontId="10" fillId="0" borderId="18" xfId="3" applyNumberFormat="1" applyBorder="1" applyAlignment="1">
      <alignment horizontal="center"/>
    </xf>
    <xf numFmtId="169" fontId="10" fillId="0" borderId="17" xfId="3" applyNumberFormat="1" applyBorder="1" applyAlignment="1">
      <alignment horizontal="center"/>
    </xf>
    <xf numFmtId="170" fontId="10" fillId="0" borderId="19" xfId="3" applyNumberFormat="1" applyBorder="1" applyAlignment="1">
      <alignment horizontal="center"/>
    </xf>
    <xf numFmtId="170" fontId="10" fillId="0" borderId="17" xfId="3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167" fontId="16" fillId="0" borderId="0" xfId="3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49" fontId="19" fillId="0" borderId="0" xfId="0" applyNumberFormat="1" applyFont="1"/>
    <xf numFmtId="167" fontId="12" fillId="2" borderId="17" xfId="3" applyFont="1" applyFill="1" applyBorder="1" applyAlignment="1">
      <alignment horizontal="center"/>
    </xf>
    <xf numFmtId="167" fontId="12" fillId="2" borderId="19" xfId="3" applyFont="1" applyFill="1" applyBorder="1" applyAlignment="1">
      <alignment horizontal="center"/>
    </xf>
    <xf numFmtId="167" fontId="16" fillId="4" borderId="18" xfId="3" applyFont="1" applyFill="1" applyBorder="1" applyAlignment="1">
      <alignment horizontal="center"/>
    </xf>
    <xf numFmtId="168" fontId="16" fillId="4" borderId="18" xfId="3" applyNumberFormat="1" applyFont="1" applyFill="1" applyBorder="1" applyAlignment="1">
      <alignment horizontal="center"/>
    </xf>
    <xf numFmtId="167" fontId="16" fillId="4" borderId="17" xfId="3" applyFont="1" applyFill="1" applyBorder="1" applyAlignment="1">
      <alignment horizontal="center"/>
    </xf>
    <xf numFmtId="168" fontId="16" fillId="4" borderId="17" xfId="3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17" fillId="0" borderId="4" xfId="3" applyFont="1" applyBorder="1" applyAlignment="1">
      <alignment horizontal="center"/>
    </xf>
    <xf numFmtId="167" fontId="21" fillId="0" borderId="1" xfId="3" applyFont="1" applyBorder="1" applyAlignment="1">
      <alignment horizontal="center" vertical="center" wrapText="1"/>
    </xf>
    <xf numFmtId="167" fontId="11" fillId="0" borderId="16" xfId="3" applyFont="1" applyFill="1" applyBorder="1" applyAlignment="1">
      <alignment horizontal="center"/>
    </xf>
    <xf numFmtId="167" fontId="12" fillId="2" borderId="17" xfId="3" applyFont="1" applyFill="1" applyBorder="1" applyAlignment="1">
      <alignment horizontal="center"/>
    </xf>
    <xf numFmtId="167" fontId="12" fillId="2" borderId="19" xfId="3" applyFont="1" applyFill="1" applyBorder="1" applyAlignment="1">
      <alignment horizontal="center"/>
    </xf>
  </cellXfs>
  <cellStyles count="4">
    <cellStyle name="Excel Built-in Normal" xfId="3" xr:uid="{00000000-0005-0000-0000-000001000000}"/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15</xdr:row>
      <xdr:rowOff>19050</xdr:rowOff>
    </xdr:from>
    <xdr:to>
      <xdr:col>2</xdr:col>
      <xdr:colOff>4371975</xdr:colOff>
      <xdr:row>24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5812" t="23764" r="16239" b="40494"/>
        <a:stretch>
          <a:fillRect/>
        </a:stretch>
      </xdr:blipFill>
      <xdr:spPr bwMode="auto">
        <a:xfrm>
          <a:off x="142875" y="2933700"/>
          <a:ext cx="63436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gwa" refreshedDate="42667.893254513889" createdVersion="3" refreshedVersion="3" minRefreshableVersion="3" recordCount="26" xr:uid="{00000000-000A-0000-FFFF-FFFF0C000000}">
  <cacheSource type="worksheet">
    <worksheetSource ref="AC21:AF47" sheet="CBA-Nyarugusu"/>
  </cacheSource>
  <cacheFields count="4">
    <cacheField name="Diesel " numFmtId="164">
      <sharedItems containsSemiMixedTypes="0" containsString="0" containsNumber="1" minValue="14910" maxValue="770784.23713936179"/>
    </cacheField>
    <cacheField name="Hybrid" numFmtId="164">
      <sharedItems containsSemiMixedTypes="0" containsString="0" containsNumber="1" minValue="100160" maxValue="417225.23492646241"/>
    </cacheField>
    <cacheField name="2 Solar BHs" numFmtId="164">
      <sharedItems containsSemiMixedTypes="0" containsString="0" containsNumber="1" minValue="185500" maxValue="221243.77055697219"/>
    </cacheField>
    <cacheField name="Year (N)" numFmtId="0">
      <sharedItems containsSemiMixedTypes="0" containsString="0" containsNumber="1" containsInteger="1" minValue="0" maxValue="25" count="26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14910"/>
    <n v="100160"/>
    <n v="185500"/>
    <x v="0"/>
  </r>
  <r>
    <n v="63611.428571428572"/>
    <n v="119783.42857142857"/>
    <n v="186000"/>
    <x v="1"/>
  </r>
  <r>
    <n v="114050.88435374151"/>
    <n v="138472.4081632653"/>
    <n v="186476.19047619047"/>
    <x v="2"/>
  </r>
  <r>
    <n v="158224.51571104635"/>
    <n v="156271.43634596694"/>
    <n v="186929.7052154195"/>
    <x v="3"/>
  </r>
  <r>
    <n v="200294.64081324142"/>
    <n v="173222.89175806375"/>
    <n v="187361.62401468522"/>
    <x v="4"/>
  </r>
  <r>
    <n v="243866.1391674692"/>
    <n v="189367.13500767975"/>
    <n v="187772.97525208117"/>
    <x v="5"/>
  </r>
  <r>
    <n v="282024.98279757809"/>
    <n v="208080.42623837444"/>
    <n v="188164.7383353154"/>
    <x v="6"/>
  </r>
  <r>
    <n v="318366.73863577703"/>
    <n v="229119.86274434463"/>
    <n v="201330.10997597591"/>
    <x v="7"/>
  </r>
  <r>
    <n v="356005.43713851133"/>
    <n v="243065.86706320092"/>
    <n v="201685.45064104098"/>
    <x v="8"/>
  </r>
  <r>
    <n v="399060.47817498853"/>
    <n v="256347.77593830213"/>
    <n v="202023.87032205533"/>
    <x v="9"/>
  </r>
  <r>
    <n v="430453.85326467559"/>
    <n v="268997.21296220808"/>
    <n v="202346.17478016423"/>
    <x v="10"/>
  </r>
  <r>
    <n v="462967.57619112782"/>
    <n v="281044.2958421185"/>
    <n v="202653.13140693461"/>
    <x v="11"/>
  </r>
  <r>
    <n v="491442.29282576463"/>
    <n v="292517.70810869982"/>
    <n v="202945.47105147783"/>
    <x v="12"/>
  </r>
  <r>
    <n v="518561.07057303772"/>
    <n v="305816.89481164224"/>
    <n v="203223.88976056661"/>
    <x v="13"/>
  </r>
  <r>
    <n v="546647.646905142"/>
    <n v="320769.2295328934"/>
    <n v="212580.27358980861"/>
    <x v="14"/>
  </r>
  <r>
    <n v="571245.17774167086"/>
    <n v="330680.39443221863"/>
    <n v="212832.80756630638"/>
    <x v="15"/>
  </r>
  <r>
    <n v="594671.39758598409"/>
    <n v="340119.59909824264"/>
    <n v="213073.31611535186"/>
    <x v="16"/>
  </r>
  <r>
    <n v="618933.63823568006"/>
    <n v="349109.31782778929"/>
    <n v="213302.37187634755"/>
    <x v="17"/>
  </r>
  <r>
    <n v="640181.91020331113"/>
    <n v="357670.95471307181"/>
    <n v="213520.52022015298"/>
    <x v="18"/>
  </r>
  <r>
    <n v="666613.97052734578"/>
    <n v="365824.89460381708"/>
    <n v="213728.28054758671"/>
    <x v="19"/>
  </r>
  <r>
    <n v="685886.77956828102"/>
    <n v="375276.37829951302"/>
    <n v="213926.14752609504"/>
    <x v="20"/>
  </r>
  <r>
    <n v="704241.83579774317"/>
    <n v="385902.72342776257"/>
    <n v="220575.5548310687"/>
    <x v="21"/>
  </r>
  <r>
    <n v="721722.84173056425"/>
    <n v="392946.403281554"/>
    <n v="220755.02601338917"/>
    <x v="22"/>
  </r>
  <r>
    <n v="739827.69926027046"/>
    <n v="404751.8141725288"/>
    <n v="220925.95094893247"/>
    <x v="23"/>
  </r>
  <r>
    <n v="755683.4869544392"/>
    <n v="411140.63943673868"/>
    <n v="221088.73660183087"/>
    <x v="24"/>
  </r>
  <r>
    <n v="770784.23713936179"/>
    <n v="417225.23492646241"/>
    <n v="221243.77055697219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2043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A1:D29" firstHeaderRow="1" firstDataRow="2" firstDataCol="1"/>
  <pivotFields count="4">
    <pivotField dataField="1" numFmtId="164" showAll="0"/>
    <pivotField dataField="1" numFmtId="164" showAll="0"/>
    <pivotField dataField="1" numFmtId="164"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2 Solar BHs" fld="2" baseField="0" baseItem="0"/>
    <dataField name=" Hybrid" fld="1" baseField="0" baseItem="0"/>
    <dataField name=" Diesel " fld="0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worldbank.org/indicator/FR.INR.RINR?year_high_desc=fal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workbookViewId="0">
      <selection activeCell="B27" sqref="B27:C28"/>
    </sheetView>
  </sheetViews>
  <sheetFormatPr defaultRowHeight="15"/>
  <cols>
    <col min="1" max="1" width="11" style="3" bestFit="1" customWidth="1"/>
    <col min="2" max="2" width="20.7109375" style="4" bestFit="1" customWidth="1"/>
    <col min="3" max="3" width="66.42578125" style="5" bestFit="1" customWidth="1"/>
    <col min="4" max="4" width="16.85546875" style="3" bestFit="1" customWidth="1"/>
    <col min="5" max="16384" width="9.140625" style="3"/>
  </cols>
  <sheetData>
    <row r="2" spans="1:3">
      <c r="B2" s="4" t="s">
        <v>0</v>
      </c>
      <c r="C2" s="5" t="s">
        <v>1</v>
      </c>
    </row>
    <row r="3" spans="1:3" ht="17.25">
      <c r="C3" s="5" t="s">
        <v>2</v>
      </c>
    </row>
    <row r="4" spans="1:3" ht="17.25">
      <c r="A4" s="3" t="s">
        <v>3</v>
      </c>
      <c r="B4" s="8" t="s">
        <v>4</v>
      </c>
      <c r="C4" s="7" t="s">
        <v>5</v>
      </c>
    </row>
    <row r="5" spans="1:3">
      <c r="B5" s="1" t="s">
        <v>6</v>
      </c>
      <c r="C5" s="9">
        <v>100</v>
      </c>
    </row>
    <row r="6" spans="1:3">
      <c r="B6" s="1" t="s">
        <v>7</v>
      </c>
      <c r="C6" s="9" t="s">
        <v>8</v>
      </c>
    </row>
    <row r="7" spans="1:3">
      <c r="B7" s="1" t="s">
        <v>9</v>
      </c>
      <c r="C7" s="10" t="s">
        <v>10</v>
      </c>
    </row>
    <row r="8" spans="1:3">
      <c r="B8" s="1" t="s">
        <v>11</v>
      </c>
      <c r="C8" s="5" t="s">
        <v>12</v>
      </c>
    </row>
    <row r="9" spans="1:3">
      <c r="B9" s="4" t="s">
        <v>11</v>
      </c>
      <c r="C9" s="5" t="s">
        <v>13</v>
      </c>
    </row>
    <row r="10" spans="1:3">
      <c r="B10" s="4" t="s">
        <v>11</v>
      </c>
      <c r="C10" s="6" t="s">
        <v>14</v>
      </c>
    </row>
    <row r="11" spans="1:3">
      <c r="B11" s="4" t="s">
        <v>15</v>
      </c>
      <c r="C11" s="5" t="s">
        <v>16</v>
      </c>
    </row>
    <row r="13" spans="1:3" ht="18.75">
      <c r="A13" s="3" t="s">
        <v>17</v>
      </c>
      <c r="B13" s="8" t="s">
        <v>18</v>
      </c>
      <c r="C13" s="7" t="s">
        <v>19</v>
      </c>
    </row>
    <row r="14" spans="1:3">
      <c r="B14" s="4" t="s">
        <v>20</v>
      </c>
      <c r="C14" s="2" t="s">
        <v>21</v>
      </c>
    </row>
    <row r="15" spans="1:3">
      <c r="B15" s="1" t="s">
        <v>6</v>
      </c>
      <c r="C15" s="2" t="s">
        <v>22</v>
      </c>
    </row>
    <row r="27" spans="2:7">
      <c r="B27" s="12" t="s">
        <v>23</v>
      </c>
      <c r="C27" s="31" t="s">
        <v>24</v>
      </c>
      <c r="E27" s="31"/>
      <c r="F27" s="11"/>
      <c r="G27" s="30"/>
    </row>
    <row r="28" spans="2:7">
      <c r="B28" s="12"/>
      <c r="C28" s="30" t="s">
        <v>25</v>
      </c>
      <c r="E28" s="30"/>
      <c r="F28" s="11"/>
      <c r="G28" s="30"/>
    </row>
    <row r="29" spans="2:7">
      <c r="B29" s="11"/>
      <c r="C29" s="11"/>
      <c r="D29" s="11"/>
      <c r="E29" s="11"/>
      <c r="F29" s="11"/>
      <c r="G29" s="11"/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workbookViewId="0"/>
  </sheetViews>
  <sheetFormatPr defaultRowHeight="15"/>
  <cols>
    <col min="1" max="1" width="29.140625" style="11" bestFit="1" customWidth="1"/>
    <col min="2" max="2" width="12.7109375" style="11" bestFit="1" customWidth="1"/>
    <col min="3" max="3" width="12.5703125" style="11" bestFit="1" customWidth="1"/>
    <col min="4" max="4" width="24.5703125" style="11" bestFit="1" customWidth="1"/>
    <col min="5" max="5" width="10.5703125" style="11" bestFit="1" customWidth="1"/>
    <col min="6" max="6" width="17.42578125" style="11" bestFit="1" customWidth="1"/>
    <col min="7" max="7" width="12.85546875" style="11" customWidth="1"/>
    <col min="8" max="8" width="9.140625" style="11"/>
    <col min="9" max="9" width="13.7109375" style="11" bestFit="1" customWidth="1"/>
    <col min="10" max="10" width="13.7109375" style="11" customWidth="1"/>
    <col min="11" max="11" width="9.140625" style="11"/>
    <col min="12" max="12" width="13" style="11" customWidth="1"/>
    <col min="13" max="13" width="9.28515625" style="11" bestFit="1" customWidth="1"/>
    <col min="14" max="14" width="10.28515625" style="11" bestFit="1" customWidth="1"/>
    <col min="15" max="15" width="10.5703125" style="11" bestFit="1" customWidth="1"/>
    <col min="16" max="16" width="10.5703125" style="11" customWidth="1"/>
    <col min="17" max="18" width="10.5703125" style="11" bestFit="1" customWidth="1"/>
    <col min="19" max="19" width="15.28515625" style="11" bestFit="1" customWidth="1"/>
    <col min="20" max="16384" width="9.140625" style="11"/>
  </cols>
  <sheetData>
    <row r="1" spans="1:5">
      <c r="A1" s="29" t="s">
        <v>26</v>
      </c>
    </row>
    <row r="2" spans="1:5" ht="17.25">
      <c r="A2" s="12" t="s">
        <v>4</v>
      </c>
      <c r="B2" s="13" t="s">
        <v>5</v>
      </c>
    </row>
    <row r="3" spans="1:5">
      <c r="A3" s="14" t="s">
        <v>6</v>
      </c>
      <c r="B3" s="15">
        <v>2000</v>
      </c>
      <c r="C3" s="11" t="s">
        <v>27</v>
      </c>
      <c r="D3" s="14" t="s">
        <v>28</v>
      </c>
      <c r="E3" s="11">
        <f>1/(POWER((1+B5),B4))</f>
        <v>0.38554328942953148</v>
      </c>
    </row>
    <row r="4" spans="1:5">
      <c r="A4" s="14" t="s">
        <v>7</v>
      </c>
      <c r="B4" s="11">
        <v>10</v>
      </c>
      <c r="C4" s="11" t="s">
        <v>29</v>
      </c>
      <c r="D4" s="14" t="s">
        <v>4</v>
      </c>
      <c r="E4" s="11">
        <f>E3*B3</f>
        <v>771.08657885906291</v>
      </c>
    </row>
    <row r="5" spans="1:5">
      <c r="A5" s="14" t="s">
        <v>9</v>
      </c>
      <c r="B5" s="11">
        <v>0.1</v>
      </c>
    </row>
    <row r="6" spans="1:5">
      <c r="A6" s="14" t="s">
        <v>11</v>
      </c>
      <c r="B6" s="11">
        <f>B3*(1/(POWER((1+B5),B4)))</f>
        <v>771.08657885906291</v>
      </c>
      <c r="C6" s="11" t="s">
        <v>27</v>
      </c>
    </row>
    <row r="8" spans="1:5">
      <c r="A8" s="29" t="s">
        <v>30</v>
      </c>
    </row>
    <row r="9" spans="1:5" ht="18">
      <c r="A9" s="12" t="s">
        <v>18</v>
      </c>
      <c r="B9" s="13" t="s">
        <v>19</v>
      </c>
    </row>
    <row r="10" spans="1:5" ht="17.25">
      <c r="A10" s="14" t="s">
        <v>31</v>
      </c>
      <c r="B10" s="27">
        <v>70</v>
      </c>
      <c r="C10" s="11" t="s">
        <v>32</v>
      </c>
    </row>
    <row r="11" spans="1:5">
      <c r="A11" s="14" t="s">
        <v>33</v>
      </c>
      <c r="B11" s="27">
        <v>6</v>
      </c>
      <c r="C11" s="11" t="s">
        <v>34</v>
      </c>
    </row>
    <row r="12" spans="1:5">
      <c r="A12" s="14" t="s">
        <v>7</v>
      </c>
      <c r="B12" s="27">
        <v>25</v>
      </c>
      <c r="C12" s="11" t="s">
        <v>35</v>
      </c>
    </row>
    <row r="13" spans="1:5">
      <c r="A13" s="14" t="s">
        <v>36</v>
      </c>
      <c r="B13" s="28">
        <v>50000</v>
      </c>
    </row>
    <row r="14" spans="1:5">
      <c r="A14" s="14" t="s">
        <v>37</v>
      </c>
      <c r="B14" s="27">
        <v>0.1</v>
      </c>
    </row>
    <row r="15" spans="1:5">
      <c r="A15" s="14" t="s">
        <v>38</v>
      </c>
      <c r="B15" s="28">
        <v>4500</v>
      </c>
    </row>
    <row r="16" spans="1:5">
      <c r="A16" s="14" t="s">
        <v>39</v>
      </c>
      <c r="B16" s="28">
        <v>150</v>
      </c>
      <c r="C16" s="11" t="s">
        <v>40</v>
      </c>
    </row>
    <row r="17" spans="1:7">
      <c r="A17" s="14" t="s">
        <v>41</v>
      </c>
      <c r="B17" s="28">
        <v>1500</v>
      </c>
      <c r="C17" s="11" t="s">
        <v>42</v>
      </c>
    </row>
    <row r="18" spans="1:7">
      <c r="A18" s="14"/>
      <c r="B18" s="15"/>
    </row>
    <row r="19" spans="1:7" ht="30">
      <c r="A19" s="22" t="s">
        <v>43</v>
      </c>
      <c r="B19" s="22" t="s">
        <v>44</v>
      </c>
      <c r="C19" s="22" t="s">
        <v>45</v>
      </c>
      <c r="D19" s="22" t="s">
        <v>46</v>
      </c>
      <c r="E19" s="22" t="s">
        <v>47</v>
      </c>
      <c r="F19" s="23" t="s">
        <v>48</v>
      </c>
      <c r="G19" s="17"/>
    </row>
    <row r="20" spans="1:7">
      <c r="A20" s="19">
        <v>0</v>
      </c>
      <c r="B20" s="20">
        <f>B15</f>
        <v>4500</v>
      </c>
      <c r="C20" s="20">
        <v>0</v>
      </c>
      <c r="D20" s="20"/>
      <c r="E20" s="21">
        <f t="shared" ref="E20:E45" si="0">1/(POWER((1+$B$14),A20))</f>
        <v>1</v>
      </c>
      <c r="F20" s="20">
        <f t="shared" ref="F20:F45" si="1">(B20+C20+D20)*E20</f>
        <v>4500</v>
      </c>
    </row>
    <row r="21" spans="1:7">
      <c r="A21" s="19">
        <v>1</v>
      </c>
      <c r="B21" s="20"/>
      <c r="C21" s="20">
        <v>150</v>
      </c>
      <c r="D21" s="20"/>
      <c r="E21" s="21">
        <f t="shared" si="0"/>
        <v>0.90909090909090906</v>
      </c>
      <c r="F21" s="20">
        <f t="shared" si="1"/>
        <v>136.36363636363635</v>
      </c>
    </row>
    <row r="22" spans="1:7">
      <c r="A22" s="19">
        <v>2</v>
      </c>
      <c r="B22" s="20"/>
      <c r="C22" s="20">
        <v>150</v>
      </c>
      <c r="D22" s="20"/>
      <c r="E22" s="21">
        <f t="shared" si="0"/>
        <v>0.82644628099173545</v>
      </c>
      <c r="F22" s="20">
        <f t="shared" si="1"/>
        <v>123.96694214876032</v>
      </c>
    </row>
    <row r="23" spans="1:7">
      <c r="A23" s="19">
        <v>3</v>
      </c>
      <c r="B23" s="20"/>
      <c r="C23" s="20">
        <v>150</v>
      </c>
      <c r="D23" s="20"/>
      <c r="E23" s="21">
        <f t="shared" si="0"/>
        <v>0.75131480090157754</v>
      </c>
      <c r="F23" s="20">
        <f t="shared" si="1"/>
        <v>112.69722013523663</v>
      </c>
    </row>
    <row r="24" spans="1:7">
      <c r="A24" s="19">
        <v>4</v>
      </c>
      <c r="B24" s="20"/>
      <c r="C24" s="20">
        <v>150</v>
      </c>
      <c r="D24" s="20"/>
      <c r="E24" s="21">
        <f t="shared" si="0"/>
        <v>0.68301345536507052</v>
      </c>
      <c r="F24" s="20">
        <f t="shared" si="1"/>
        <v>102.45201830476057</v>
      </c>
    </row>
    <row r="25" spans="1:7">
      <c r="A25" s="19">
        <v>5</v>
      </c>
      <c r="B25" s="20"/>
      <c r="C25" s="20">
        <v>150</v>
      </c>
      <c r="D25" s="20"/>
      <c r="E25" s="21">
        <f t="shared" si="0"/>
        <v>0.62092132305915493</v>
      </c>
      <c r="F25" s="20">
        <f t="shared" si="1"/>
        <v>93.138198458873234</v>
      </c>
    </row>
    <row r="26" spans="1:7">
      <c r="A26" s="19">
        <v>6</v>
      </c>
      <c r="B26" s="20"/>
      <c r="C26" s="20">
        <v>150</v>
      </c>
      <c r="D26" s="20">
        <f>B17</f>
        <v>1500</v>
      </c>
      <c r="E26" s="21">
        <f t="shared" si="0"/>
        <v>0.56447393005377722</v>
      </c>
      <c r="F26" s="20">
        <f t="shared" si="1"/>
        <v>931.38198458873239</v>
      </c>
    </row>
    <row r="27" spans="1:7">
      <c r="A27" s="19">
        <v>7</v>
      </c>
      <c r="B27" s="20"/>
      <c r="C27" s="20">
        <v>150</v>
      </c>
      <c r="D27" s="20"/>
      <c r="E27" s="21">
        <f t="shared" si="0"/>
        <v>0.51315811823070645</v>
      </c>
      <c r="F27" s="20">
        <f t="shared" si="1"/>
        <v>76.97371773460597</v>
      </c>
    </row>
    <row r="28" spans="1:7">
      <c r="A28" s="19">
        <v>8</v>
      </c>
      <c r="B28" s="20"/>
      <c r="C28" s="20">
        <v>150</v>
      </c>
      <c r="D28" s="20"/>
      <c r="E28" s="21">
        <f t="shared" si="0"/>
        <v>0.46650738020973315</v>
      </c>
      <c r="F28" s="20">
        <f t="shared" si="1"/>
        <v>69.976107031459975</v>
      </c>
    </row>
    <row r="29" spans="1:7">
      <c r="A29" s="19">
        <v>9</v>
      </c>
      <c r="B29" s="20"/>
      <c r="C29" s="20">
        <v>150</v>
      </c>
      <c r="D29" s="20"/>
      <c r="E29" s="21">
        <f t="shared" si="0"/>
        <v>0.42409761837248466</v>
      </c>
      <c r="F29" s="20">
        <f t="shared" si="1"/>
        <v>63.614642755872701</v>
      </c>
    </row>
    <row r="30" spans="1:7">
      <c r="A30" s="19">
        <v>10</v>
      </c>
      <c r="B30" s="20"/>
      <c r="C30" s="20">
        <v>150</v>
      </c>
      <c r="D30" s="20"/>
      <c r="E30" s="21">
        <f t="shared" si="0"/>
        <v>0.38554328942953148</v>
      </c>
      <c r="F30" s="20">
        <f t="shared" si="1"/>
        <v>57.831493414429723</v>
      </c>
    </row>
    <row r="31" spans="1:7">
      <c r="A31" s="19">
        <v>11</v>
      </c>
      <c r="B31" s="20"/>
      <c r="C31" s="20">
        <v>150</v>
      </c>
      <c r="D31" s="20"/>
      <c r="E31" s="21">
        <f t="shared" si="0"/>
        <v>0.3504938994813922</v>
      </c>
      <c r="F31" s="20">
        <f t="shared" si="1"/>
        <v>52.574084922208833</v>
      </c>
    </row>
    <row r="32" spans="1:7">
      <c r="A32" s="19">
        <v>12</v>
      </c>
      <c r="B32" s="20"/>
      <c r="C32" s="20">
        <v>150</v>
      </c>
      <c r="D32" s="20">
        <f>B17</f>
        <v>1500</v>
      </c>
      <c r="E32" s="21">
        <f t="shared" si="0"/>
        <v>0.31863081771035656</v>
      </c>
      <c r="F32" s="20">
        <f t="shared" si="1"/>
        <v>525.74084922208829</v>
      </c>
    </row>
    <row r="33" spans="1:6">
      <c r="A33" s="19">
        <v>13</v>
      </c>
      <c r="B33" s="20"/>
      <c r="C33" s="20">
        <v>150</v>
      </c>
      <c r="D33" s="20"/>
      <c r="E33" s="21">
        <f t="shared" si="0"/>
        <v>0.28966437973668779</v>
      </c>
      <c r="F33" s="20">
        <f t="shared" si="1"/>
        <v>43.44965696050317</v>
      </c>
    </row>
    <row r="34" spans="1:6">
      <c r="A34" s="19">
        <v>14</v>
      </c>
      <c r="B34" s="20"/>
      <c r="C34" s="20">
        <v>150</v>
      </c>
      <c r="D34" s="20"/>
      <c r="E34" s="21">
        <f t="shared" si="0"/>
        <v>0.26333125430607973</v>
      </c>
      <c r="F34" s="20">
        <f t="shared" si="1"/>
        <v>39.499688145911961</v>
      </c>
    </row>
    <row r="35" spans="1:6">
      <c r="A35" s="19">
        <v>15</v>
      </c>
      <c r="B35" s="20"/>
      <c r="C35" s="20">
        <v>150</v>
      </c>
      <c r="D35" s="20"/>
      <c r="E35" s="21">
        <f t="shared" si="0"/>
        <v>0.23939204936916339</v>
      </c>
      <c r="F35" s="20">
        <f t="shared" si="1"/>
        <v>35.90880740537451</v>
      </c>
    </row>
    <row r="36" spans="1:6">
      <c r="A36" s="19">
        <v>16</v>
      </c>
      <c r="B36" s="20"/>
      <c r="C36" s="20">
        <v>150</v>
      </c>
      <c r="D36" s="20"/>
      <c r="E36" s="21">
        <f t="shared" si="0"/>
        <v>0.21762913579014853</v>
      </c>
      <c r="F36" s="20">
        <f t="shared" si="1"/>
        <v>32.644370368522281</v>
      </c>
    </row>
    <row r="37" spans="1:6">
      <c r="A37" s="19">
        <v>17</v>
      </c>
      <c r="B37" s="20"/>
      <c r="C37" s="20">
        <v>150</v>
      </c>
      <c r="D37" s="20"/>
      <c r="E37" s="21">
        <f t="shared" si="0"/>
        <v>0.19784466890013502</v>
      </c>
      <c r="F37" s="20">
        <f t="shared" si="1"/>
        <v>29.676700335020254</v>
      </c>
    </row>
    <row r="38" spans="1:6">
      <c r="A38" s="19">
        <v>18</v>
      </c>
      <c r="B38" s="20"/>
      <c r="C38" s="20">
        <v>150</v>
      </c>
      <c r="D38" s="20">
        <f>B17</f>
        <v>1500</v>
      </c>
      <c r="E38" s="21">
        <f t="shared" si="0"/>
        <v>0.17985878990921364</v>
      </c>
      <c r="F38" s="20">
        <f t="shared" si="1"/>
        <v>296.76700335020251</v>
      </c>
    </row>
    <row r="39" spans="1:6">
      <c r="A39" s="19">
        <v>19</v>
      </c>
      <c r="B39" s="20"/>
      <c r="C39" s="20">
        <v>150</v>
      </c>
      <c r="D39" s="20"/>
      <c r="E39" s="21">
        <f t="shared" si="0"/>
        <v>0.16350799082655781</v>
      </c>
      <c r="F39" s="20">
        <f t="shared" si="1"/>
        <v>24.526198623983671</v>
      </c>
    </row>
    <row r="40" spans="1:6">
      <c r="A40" s="19">
        <v>20</v>
      </c>
      <c r="B40" s="20"/>
      <c r="C40" s="20">
        <v>150</v>
      </c>
      <c r="D40" s="20"/>
      <c r="E40" s="21">
        <f t="shared" si="0"/>
        <v>0.14864362802414349</v>
      </c>
      <c r="F40" s="20">
        <f t="shared" si="1"/>
        <v>22.296544203621522</v>
      </c>
    </row>
    <row r="41" spans="1:6">
      <c r="A41" s="19">
        <v>21</v>
      </c>
      <c r="B41" s="20"/>
      <c r="C41" s="20">
        <v>150</v>
      </c>
      <c r="D41" s="20"/>
      <c r="E41" s="21">
        <f t="shared" si="0"/>
        <v>0.13513057093103953</v>
      </c>
      <c r="F41" s="20">
        <f t="shared" si="1"/>
        <v>20.269585639655929</v>
      </c>
    </row>
    <row r="42" spans="1:6">
      <c r="A42" s="19">
        <v>22</v>
      </c>
      <c r="B42" s="20"/>
      <c r="C42" s="20">
        <v>150</v>
      </c>
      <c r="D42" s="20"/>
      <c r="E42" s="21">
        <f t="shared" si="0"/>
        <v>0.12284597357367227</v>
      </c>
      <c r="F42" s="20">
        <f t="shared" si="1"/>
        <v>18.426896036050842</v>
      </c>
    </row>
    <row r="43" spans="1:6">
      <c r="A43" s="19">
        <v>23</v>
      </c>
      <c r="B43" s="20"/>
      <c r="C43" s="20">
        <v>150</v>
      </c>
      <c r="D43" s="20"/>
      <c r="E43" s="21">
        <f t="shared" si="0"/>
        <v>0.11167815779424752</v>
      </c>
      <c r="F43" s="20">
        <f t="shared" si="1"/>
        <v>16.751723669137128</v>
      </c>
    </row>
    <row r="44" spans="1:6">
      <c r="A44" s="19">
        <v>24</v>
      </c>
      <c r="B44" s="20"/>
      <c r="C44" s="20">
        <v>150</v>
      </c>
      <c r="D44" s="20">
        <f>B17</f>
        <v>1500</v>
      </c>
      <c r="E44" s="21">
        <f t="shared" si="0"/>
        <v>0.10152559799477048</v>
      </c>
      <c r="F44" s="20">
        <f t="shared" si="1"/>
        <v>167.51723669137129</v>
      </c>
    </row>
    <row r="45" spans="1:6">
      <c r="A45" s="19">
        <v>25</v>
      </c>
      <c r="B45" s="20"/>
      <c r="C45" s="20">
        <v>150</v>
      </c>
      <c r="D45" s="20"/>
      <c r="E45" s="21">
        <f t="shared" si="0"/>
        <v>9.2295998177064048E-2</v>
      </c>
      <c r="F45" s="20">
        <f t="shared" si="1"/>
        <v>13.844399726559606</v>
      </c>
    </row>
    <row r="46" spans="1:6">
      <c r="D46" s="79" t="s">
        <v>49</v>
      </c>
      <c r="E46" s="80"/>
      <c r="F46" s="24">
        <f>SUM(F20:F45)</f>
        <v>7608.2897062365801</v>
      </c>
    </row>
    <row r="48" spans="1:6">
      <c r="A48" s="14" t="s">
        <v>23</v>
      </c>
      <c r="B48" s="26" t="s">
        <v>24</v>
      </c>
      <c r="C48" s="25"/>
    </row>
    <row r="49" spans="1:3">
      <c r="A49" s="14"/>
      <c r="B49" s="11" t="s">
        <v>25</v>
      </c>
    </row>
    <row r="50" spans="1:3" ht="17.25">
      <c r="A50" s="14" t="s">
        <v>50</v>
      </c>
      <c r="B50" s="16">
        <f>B10*365*B12</f>
        <v>638750</v>
      </c>
      <c r="C50" s="11" t="s">
        <v>51</v>
      </c>
    </row>
    <row r="51" spans="1:3" ht="17.25">
      <c r="A51" s="14" t="s">
        <v>52</v>
      </c>
      <c r="B51" s="18">
        <f>F46/B50</f>
        <v>1.1911216761231436E-2</v>
      </c>
      <c r="C51" s="11" t="s">
        <v>53</v>
      </c>
    </row>
    <row r="52" spans="1:3" ht="17.25">
      <c r="A52" s="14" t="s">
        <v>54</v>
      </c>
      <c r="B52" s="18">
        <f>B13/B50</f>
        <v>7.8277886497064575E-2</v>
      </c>
      <c r="C52" s="11" t="s">
        <v>53</v>
      </c>
    </row>
    <row r="74" ht="60" customHeight="1"/>
  </sheetData>
  <mergeCells count="1">
    <mergeCell ref="D46:E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0"/>
  <sheetViews>
    <sheetView topLeftCell="A3" workbookViewId="0">
      <selection activeCell="A28" sqref="A28"/>
    </sheetView>
  </sheetViews>
  <sheetFormatPr defaultRowHeight="12"/>
  <cols>
    <col min="1" max="1" width="28.85546875" style="44" bestFit="1" customWidth="1"/>
    <col min="2" max="2" width="12.85546875" style="44" customWidth="1"/>
    <col min="3" max="3" width="20.7109375" style="44" customWidth="1"/>
    <col min="4" max="7" width="5.42578125" style="44" bestFit="1" customWidth="1"/>
    <col min="8" max="8" width="4.85546875" style="44" bestFit="1" customWidth="1"/>
    <col min="9" max="9" width="5.42578125" style="44" bestFit="1" customWidth="1"/>
    <col min="10" max="10" width="19.7109375" style="44" customWidth="1"/>
    <col min="11" max="256" width="9.140625" style="44"/>
    <col min="257" max="257" width="28.85546875" style="44" bestFit="1" customWidth="1"/>
    <col min="258" max="258" width="12.85546875" style="44" customWidth="1"/>
    <col min="259" max="259" width="20.7109375" style="44" customWidth="1"/>
    <col min="260" max="263" width="5.42578125" style="44" bestFit="1" customWidth="1"/>
    <col min="264" max="264" width="4.85546875" style="44" bestFit="1" customWidth="1"/>
    <col min="265" max="265" width="5.42578125" style="44" bestFit="1" customWidth="1"/>
    <col min="266" max="266" width="19.7109375" style="44" customWidth="1"/>
    <col min="267" max="512" width="9.140625" style="44"/>
    <col min="513" max="513" width="28.85546875" style="44" bestFit="1" customWidth="1"/>
    <col min="514" max="514" width="12.85546875" style="44" customWidth="1"/>
    <col min="515" max="515" width="20.7109375" style="44" customWidth="1"/>
    <col min="516" max="519" width="5.42578125" style="44" bestFit="1" customWidth="1"/>
    <col min="520" max="520" width="4.85546875" style="44" bestFit="1" customWidth="1"/>
    <col min="521" max="521" width="5.42578125" style="44" bestFit="1" customWidth="1"/>
    <col min="522" max="522" width="19.7109375" style="44" customWidth="1"/>
    <col min="523" max="768" width="9.140625" style="44"/>
    <col min="769" max="769" width="28.85546875" style="44" bestFit="1" customWidth="1"/>
    <col min="770" max="770" width="12.85546875" style="44" customWidth="1"/>
    <col min="771" max="771" width="20.7109375" style="44" customWidth="1"/>
    <col min="772" max="775" width="5.42578125" style="44" bestFit="1" customWidth="1"/>
    <col min="776" max="776" width="4.85546875" style="44" bestFit="1" customWidth="1"/>
    <col min="777" max="777" width="5.42578125" style="44" bestFit="1" customWidth="1"/>
    <col min="778" max="778" width="19.7109375" style="44" customWidth="1"/>
    <col min="779" max="1024" width="9.140625" style="44"/>
    <col min="1025" max="1025" width="28.85546875" style="44" bestFit="1" customWidth="1"/>
    <col min="1026" max="1026" width="12.85546875" style="44" customWidth="1"/>
    <col min="1027" max="1027" width="20.7109375" style="44" customWidth="1"/>
    <col min="1028" max="1031" width="5.42578125" style="44" bestFit="1" customWidth="1"/>
    <col min="1032" max="1032" width="4.85546875" style="44" bestFit="1" customWidth="1"/>
    <col min="1033" max="1033" width="5.42578125" style="44" bestFit="1" customWidth="1"/>
    <col min="1034" max="1034" width="19.7109375" style="44" customWidth="1"/>
    <col min="1035" max="1280" width="9.140625" style="44"/>
    <col min="1281" max="1281" width="28.85546875" style="44" bestFit="1" customWidth="1"/>
    <col min="1282" max="1282" width="12.85546875" style="44" customWidth="1"/>
    <col min="1283" max="1283" width="20.7109375" style="44" customWidth="1"/>
    <col min="1284" max="1287" width="5.42578125" style="44" bestFit="1" customWidth="1"/>
    <col min="1288" max="1288" width="4.85546875" style="44" bestFit="1" customWidth="1"/>
    <col min="1289" max="1289" width="5.42578125" style="44" bestFit="1" customWidth="1"/>
    <col min="1290" max="1290" width="19.7109375" style="44" customWidth="1"/>
    <col min="1291" max="1536" width="9.140625" style="44"/>
    <col min="1537" max="1537" width="28.85546875" style="44" bestFit="1" customWidth="1"/>
    <col min="1538" max="1538" width="12.85546875" style="44" customWidth="1"/>
    <col min="1539" max="1539" width="20.7109375" style="44" customWidth="1"/>
    <col min="1540" max="1543" width="5.42578125" style="44" bestFit="1" customWidth="1"/>
    <col min="1544" max="1544" width="4.85546875" style="44" bestFit="1" customWidth="1"/>
    <col min="1545" max="1545" width="5.42578125" style="44" bestFit="1" customWidth="1"/>
    <col min="1546" max="1546" width="19.7109375" style="44" customWidth="1"/>
    <col min="1547" max="1792" width="9.140625" style="44"/>
    <col min="1793" max="1793" width="28.85546875" style="44" bestFit="1" customWidth="1"/>
    <col min="1794" max="1794" width="12.85546875" style="44" customWidth="1"/>
    <col min="1795" max="1795" width="20.7109375" style="44" customWidth="1"/>
    <col min="1796" max="1799" width="5.42578125" style="44" bestFit="1" customWidth="1"/>
    <col min="1800" max="1800" width="4.85546875" style="44" bestFit="1" customWidth="1"/>
    <col min="1801" max="1801" width="5.42578125" style="44" bestFit="1" customWidth="1"/>
    <col min="1802" max="1802" width="19.7109375" style="44" customWidth="1"/>
    <col min="1803" max="2048" width="9.140625" style="44"/>
    <col min="2049" max="2049" width="28.85546875" style="44" bestFit="1" customWidth="1"/>
    <col min="2050" max="2050" width="12.85546875" style="44" customWidth="1"/>
    <col min="2051" max="2051" width="20.7109375" style="44" customWidth="1"/>
    <col min="2052" max="2055" width="5.42578125" style="44" bestFit="1" customWidth="1"/>
    <col min="2056" max="2056" width="4.85546875" style="44" bestFit="1" customWidth="1"/>
    <col min="2057" max="2057" width="5.42578125" style="44" bestFit="1" customWidth="1"/>
    <col min="2058" max="2058" width="19.7109375" style="44" customWidth="1"/>
    <col min="2059" max="2304" width="9.140625" style="44"/>
    <col min="2305" max="2305" width="28.85546875" style="44" bestFit="1" customWidth="1"/>
    <col min="2306" max="2306" width="12.85546875" style="44" customWidth="1"/>
    <col min="2307" max="2307" width="20.7109375" style="44" customWidth="1"/>
    <col min="2308" max="2311" width="5.42578125" style="44" bestFit="1" customWidth="1"/>
    <col min="2312" max="2312" width="4.85546875" style="44" bestFit="1" customWidth="1"/>
    <col min="2313" max="2313" width="5.42578125" style="44" bestFit="1" customWidth="1"/>
    <col min="2314" max="2314" width="19.7109375" style="44" customWidth="1"/>
    <col min="2315" max="2560" width="9.140625" style="44"/>
    <col min="2561" max="2561" width="28.85546875" style="44" bestFit="1" customWidth="1"/>
    <col min="2562" max="2562" width="12.85546875" style="44" customWidth="1"/>
    <col min="2563" max="2563" width="20.7109375" style="44" customWidth="1"/>
    <col min="2564" max="2567" width="5.42578125" style="44" bestFit="1" customWidth="1"/>
    <col min="2568" max="2568" width="4.85546875" style="44" bestFit="1" customWidth="1"/>
    <col min="2569" max="2569" width="5.42578125" style="44" bestFit="1" customWidth="1"/>
    <col min="2570" max="2570" width="19.7109375" style="44" customWidth="1"/>
    <col min="2571" max="2816" width="9.140625" style="44"/>
    <col min="2817" max="2817" width="28.85546875" style="44" bestFit="1" customWidth="1"/>
    <col min="2818" max="2818" width="12.85546875" style="44" customWidth="1"/>
    <col min="2819" max="2819" width="20.7109375" style="44" customWidth="1"/>
    <col min="2820" max="2823" width="5.42578125" style="44" bestFit="1" customWidth="1"/>
    <col min="2824" max="2824" width="4.85546875" style="44" bestFit="1" customWidth="1"/>
    <col min="2825" max="2825" width="5.42578125" style="44" bestFit="1" customWidth="1"/>
    <col min="2826" max="2826" width="19.7109375" style="44" customWidth="1"/>
    <col min="2827" max="3072" width="9.140625" style="44"/>
    <col min="3073" max="3073" width="28.85546875" style="44" bestFit="1" customWidth="1"/>
    <col min="3074" max="3074" width="12.85546875" style="44" customWidth="1"/>
    <col min="3075" max="3075" width="20.7109375" style="44" customWidth="1"/>
    <col min="3076" max="3079" width="5.42578125" style="44" bestFit="1" customWidth="1"/>
    <col min="3080" max="3080" width="4.85546875" style="44" bestFit="1" customWidth="1"/>
    <col min="3081" max="3081" width="5.42578125" style="44" bestFit="1" customWidth="1"/>
    <col min="3082" max="3082" width="19.7109375" style="44" customWidth="1"/>
    <col min="3083" max="3328" width="9.140625" style="44"/>
    <col min="3329" max="3329" width="28.85546875" style="44" bestFit="1" customWidth="1"/>
    <col min="3330" max="3330" width="12.85546875" style="44" customWidth="1"/>
    <col min="3331" max="3331" width="20.7109375" style="44" customWidth="1"/>
    <col min="3332" max="3335" width="5.42578125" style="44" bestFit="1" customWidth="1"/>
    <col min="3336" max="3336" width="4.85546875" style="44" bestFit="1" customWidth="1"/>
    <col min="3337" max="3337" width="5.42578125" style="44" bestFit="1" customWidth="1"/>
    <col min="3338" max="3338" width="19.7109375" style="44" customWidth="1"/>
    <col min="3339" max="3584" width="9.140625" style="44"/>
    <col min="3585" max="3585" width="28.85546875" style="44" bestFit="1" customWidth="1"/>
    <col min="3586" max="3586" width="12.85546875" style="44" customWidth="1"/>
    <col min="3587" max="3587" width="20.7109375" style="44" customWidth="1"/>
    <col min="3588" max="3591" width="5.42578125" style="44" bestFit="1" customWidth="1"/>
    <col min="3592" max="3592" width="4.85546875" style="44" bestFit="1" customWidth="1"/>
    <col min="3593" max="3593" width="5.42578125" style="44" bestFit="1" customWidth="1"/>
    <col min="3594" max="3594" width="19.7109375" style="44" customWidth="1"/>
    <col min="3595" max="3840" width="9.140625" style="44"/>
    <col min="3841" max="3841" width="28.85546875" style="44" bestFit="1" customWidth="1"/>
    <col min="3842" max="3842" width="12.85546875" style="44" customWidth="1"/>
    <col min="3843" max="3843" width="20.7109375" style="44" customWidth="1"/>
    <col min="3844" max="3847" width="5.42578125" style="44" bestFit="1" customWidth="1"/>
    <col min="3848" max="3848" width="4.85546875" style="44" bestFit="1" customWidth="1"/>
    <col min="3849" max="3849" width="5.42578125" style="44" bestFit="1" customWidth="1"/>
    <col min="3850" max="3850" width="19.7109375" style="44" customWidth="1"/>
    <col min="3851" max="4096" width="9.140625" style="44"/>
    <col min="4097" max="4097" width="28.85546875" style="44" bestFit="1" customWidth="1"/>
    <col min="4098" max="4098" width="12.85546875" style="44" customWidth="1"/>
    <col min="4099" max="4099" width="20.7109375" style="44" customWidth="1"/>
    <col min="4100" max="4103" width="5.42578125" style="44" bestFit="1" customWidth="1"/>
    <col min="4104" max="4104" width="4.85546875" style="44" bestFit="1" customWidth="1"/>
    <col min="4105" max="4105" width="5.42578125" style="44" bestFit="1" customWidth="1"/>
    <col min="4106" max="4106" width="19.7109375" style="44" customWidth="1"/>
    <col min="4107" max="4352" width="9.140625" style="44"/>
    <col min="4353" max="4353" width="28.85546875" style="44" bestFit="1" customWidth="1"/>
    <col min="4354" max="4354" width="12.85546875" style="44" customWidth="1"/>
    <col min="4355" max="4355" width="20.7109375" style="44" customWidth="1"/>
    <col min="4356" max="4359" width="5.42578125" style="44" bestFit="1" customWidth="1"/>
    <col min="4360" max="4360" width="4.85546875" style="44" bestFit="1" customWidth="1"/>
    <col min="4361" max="4361" width="5.42578125" style="44" bestFit="1" customWidth="1"/>
    <col min="4362" max="4362" width="19.7109375" style="44" customWidth="1"/>
    <col min="4363" max="4608" width="9.140625" style="44"/>
    <col min="4609" max="4609" width="28.85546875" style="44" bestFit="1" customWidth="1"/>
    <col min="4610" max="4610" width="12.85546875" style="44" customWidth="1"/>
    <col min="4611" max="4611" width="20.7109375" style="44" customWidth="1"/>
    <col min="4612" max="4615" width="5.42578125" style="44" bestFit="1" customWidth="1"/>
    <col min="4616" max="4616" width="4.85546875" style="44" bestFit="1" customWidth="1"/>
    <col min="4617" max="4617" width="5.42578125" style="44" bestFit="1" customWidth="1"/>
    <col min="4618" max="4618" width="19.7109375" style="44" customWidth="1"/>
    <col min="4619" max="4864" width="9.140625" style="44"/>
    <col min="4865" max="4865" width="28.85546875" style="44" bestFit="1" customWidth="1"/>
    <col min="4866" max="4866" width="12.85546875" style="44" customWidth="1"/>
    <col min="4867" max="4867" width="20.7109375" style="44" customWidth="1"/>
    <col min="4868" max="4871" width="5.42578125" style="44" bestFit="1" customWidth="1"/>
    <col min="4872" max="4872" width="4.85546875" style="44" bestFit="1" customWidth="1"/>
    <col min="4873" max="4873" width="5.42578125" style="44" bestFit="1" customWidth="1"/>
    <col min="4874" max="4874" width="19.7109375" style="44" customWidth="1"/>
    <col min="4875" max="5120" width="9.140625" style="44"/>
    <col min="5121" max="5121" width="28.85546875" style="44" bestFit="1" customWidth="1"/>
    <col min="5122" max="5122" width="12.85546875" style="44" customWidth="1"/>
    <col min="5123" max="5123" width="20.7109375" style="44" customWidth="1"/>
    <col min="5124" max="5127" width="5.42578125" style="44" bestFit="1" customWidth="1"/>
    <col min="5128" max="5128" width="4.85546875" style="44" bestFit="1" customWidth="1"/>
    <col min="5129" max="5129" width="5.42578125" style="44" bestFit="1" customWidth="1"/>
    <col min="5130" max="5130" width="19.7109375" style="44" customWidth="1"/>
    <col min="5131" max="5376" width="9.140625" style="44"/>
    <col min="5377" max="5377" width="28.85546875" style="44" bestFit="1" customWidth="1"/>
    <col min="5378" max="5378" width="12.85546875" style="44" customWidth="1"/>
    <col min="5379" max="5379" width="20.7109375" style="44" customWidth="1"/>
    <col min="5380" max="5383" width="5.42578125" style="44" bestFit="1" customWidth="1"/>
    <col min="5384" max="5384" width="4.85546875" style="44" bestFit="1" customWidth="1"/>
    <col min="5385" max="5385" width="5.42578125" style="44" bestFit="1" customWidth="1"/>
    <col min="5386" max="5386" width="19.7109375" style="44" customWidth="1"/>
    <col min="5387" max="5632" width="9.140625" style="44"/>
    <col min="5633" max="5633" width="28.85546875" style="44" bestFit="1" customWidth="1"/>
    <col min="5634" max="5634" width="12.85546875" style="44" customWidth="1"/>
    <col min="5635" max="5635" width="20.7109375" style="44" customWidth="1"/>
    <col min="5636" max="5639" width="5.42578125" style="44" bestFit="1" customWidth="1"/>
    <col min="5640" max="5640" width="4.85546875" style="44" bestFit="1" customWidth="1"/>
    <col min="5641" max="5641" width="5.42578125" style="44" bestFit="1" customWidth="1"/>
    <col min="5642" max="5642" width="19.7109375" style="44" customWidth="1"/>
    <col min="5643" max="5888" width="9.140625" style="44"/>
    <col min="5889" max="5889" width="28.85546875" style="44" bestFit="1" customWidth="1"/>
    <col min="5890" max="5890" width="12.85546875" style="44" customWidth="1"/>
    <col min="5891" max="5891" width="20.7109375" style="44" customWidth="1"/>
    <col min="5892" max="5895" width="5.42578125" style="44" bestFit="1" customWidth="1"/>
    <col min="5896" max="5896" width="4.85546875" style="44" bestFit="1" customWidth="1"/>
    <col min="5897" max="5897" width="5.42578125" style="44" bestFit="1" customWidth="1"/>
    <col min="5898" max="5898" width="19.7109375" style="44" customWidth="1"/>
    <col min="5899" max="6144" width="9.140625" style="44"/>
    <col min="6145" max="6145" width="28.85546875" style="44" bestFit="1" customWidth="1"/>
    <col min="6146" max="6146" width="12.85546875" style="44" customWidth="1"/>
    <col min="6147" max="6147" width="20.7109375" style="44" customWidth="1"/>
    <col min="6148" max="6151" width="5.42578125" style="44" bestFit="1" customWidth="1"/>
    <col min="6152" max="6152" width="4.85546875" style="44" bestFit="1" customWidth="1"/>
    <col min="6153" max="6153" width="5.42578125" style="44" bestFit="1" customWidth="1"/>
    <col min="6154" max="6154" width="19.7109375" style="44" customWidth="1"/>
    <col min="6155" max="6400" width="9.140625" style="44"/>
    <col min="6401" max="6401" width="28.85546875" style="44" bestFit="1" customWidth="1"/>
    <col min="6402" max="6402" width="12.85546875" style="44" customWidth="1"/>
    <col min="6403" max="6403" width="20.7109375" style="44" customWidth="1"/>
    <col min="6404" max="6407" width="5.42578125" style="44" bestFit="1" customWidth="1"/>
    <col min="6408" max="6408" width="4.85546875" style="44" bestFit="1" customWidth="1"/>
    <col min="6409" max="6409" width="5.42578125" style="44" bestFit="1" customWidth="1"/>
    <col min="6410" max="6410" width="19.7109375" style="44" customWidth="1"/>
    <col min="6411" max="6656" width="9.140625" style="44"/>
    <col min="6657" max="6657" width="28.85546875" style="44" bestFit="1" customWidth="1"/>
    <col min="6658" max="6658" width="12.85546875" style="44" customWidth="1"/>
    <col min="6659" max="6659" width="20.7109375" style="44" customWidth="1"/>
    <col min="6660" max="6663" width="5.42578125" style="44" bestFit="1" customWidth="1"/>
    <col min="6664" max="6664" width="4.85546875" style="44" bestFit="1" customWidth="1"/>
    <col min="6665" max="6665" width="5.42578125" style="44" bestFit="1" customWidth="1"/>
    <col min="6666" max="6666" width="19.7109375" style="44" customWidth="1"/>
    <col min="6667" max="6912" width="9.140625" style="44"/>
    <col min="6913" max="6913" width="28.85546875" style="44" bestFit="1" customWidth="1"/>
    <col min="6914" max="6914" width="12.85546875" style="44" customWidth="1"/>
    <col min="6915" max="6915" width="20.7109375" style="44" customWidth="1"/>
    <col min="6916" max="6919" width="5.42578125" style="44" bestFit="1" customWidth="1"/>
    <col min="6920" max="6920" width="4.85546875" style="44" bestFit="1" customWidth="1"/>
    <col min="6921" max="6921" width="5.42578125" style="44" bestFit="1" customWidth="1"/>
    <col min="6922" max="6922" width="19.7109375" style="44" customWidth="1"/>
    <col min="6923" max="7168" width="9.140625" style="44"/>
    <col min="7169" max="7169" width="28.85546875" style="44" bestFit="1" customWidth="1"/>
    <col min="7170" max="7170" width="12.85546875" style="44" customWidth="1"/>
    <col min="7171" max="7171" width="20.7109375" style="44" customWidth="1"/>
    <col min="7172" max="7175" width="5.42578125" style="44" bestFit="1" customWidth="1"/>
    <col min="7176" max="7176" width="4.85546875" style="44" bestFit="1" customWidth="1"/>
    <col min="7177" max="7177" width="5.42578125" style="44" bestFit="1" customWidth="1"/>
    <col min="7178" max="7178" width="19.7109375" style="44" customWidth="1"/>
    <col min="7179" max="7424" width="9.140625" style="44"/>
    <col min="7425" max="7425" width="28.85546875" style="44" bestFit="1" customWidth="1"/>
    <col min="7426" max="7426" width="12.85546875" style="44" customWidth="1"/>
    <col min="7427" max="7427" width="20.7109375" style="44" customWidth="1"/>
    <col min="7428" max="7431" width="5.42578125" style="44" bestFit="1" customWidth="1"/>
    <col min="7432" max="7432" width="4.85546875" style="44" bestFit="1" customWidth="1"/>
    <col min="7433" max="7433" width="5.42578125" style="44" bestFit="1" customWidth="1"/>
    <col min="7434" max="7434" width="19.7109375" style="44" customWidth="1"/>
    <col min="7435" max="7680" width="9.140625" style="44"/>
    <col min="7681" max="7681" width="28.85546875" style="44" bestFit="1" customWidth="1"/>
    <col min="7682" max="7682" width="12.85546875" style="44" customWidth="1"/>
    <col min="7683" max="7683" width="20.7109375" style="44" customWidth="1"/>
    <col min="7684" max="7687" width="5.42578125" style="44" bestFit="1" customWidth="1"/>
    <col min="7688" max="7688" width="4.85546875" style="44" bestFit="1" customWidth="1"/>
    <col min="7689" max="7689" width="5.42578125" style="44" bestFit="1" customWidth="1"/>
    <col min="7690" max="7690" width="19.7109375" style="44" customWidth="1"/>
    <col min="7691" max="7936" width="9.140625" style="44"/>
    <col min="7937" max="7937" width="28.85546875" style="44" bestFit="1" customWidth="1"/>
    <col min="7938" max="7938" width="12.85546875" style="44" customWidth="1"/>
    <col min="7939" max="7939" width="20.7109375" style="44" customWidth="1"/>
    <col min="7940" max="7943" width="5.42578125" style="44" bestFit="1" customWidth="1"/>
    <col min="7944" max="7944" width="4.85546875" style="44" bestFit="1" customWidth="1"/>
    <col min="7945" max="7945" width="5.42578125" style="44" bestFit="1" customWidth="1"/>
    <col min="7946" max="7946" width="19.7109375" style="44" customWidth="1"/>
    <col min="7947" max="8192" width="9.140625" style="44"/>
    <col min="8193" max="8193" width="28.85546875" style="44" bestFit="1" customWidth="1"/>
    <col min="8194" max="8194" width="12.85546875" style="44" customWidth="1"/>
    <col min="8195" max="8195" width="20.7109375" style="44" customWidth="1"/>
    <col min="8196" max="8199" width="5.42578125" style="44" bestFit="1" customWidth="1"/>
    <col min="8200" max="8200" width="4.85546875" style="44" bestFit="1" customWidth="1"/>
    <col min="8201" max="8201" width="5.42578125" style="44" bestFit="1" customWidth="1"/>
    <col min="8202" max="8202" width="19.7109375" style="44" customWidth="1"/>
    <col min="8203" max="8448" width="9.140625" style="44"/>
    <col min="8449" max="8449" width="28.85546875" style="44" bestFit="1" customWidth="1"/>
    <col min="8450" max="8450" width="12.85546875" style="44" customWidth="1"/>
    <col min="8451" max="8451" width="20.7109375" style="44" customWidth="1"/>
    <col min="8452" max="8455" width="5.42578125" style="44" bestFit="1" customWidth="1"/>
    <col min="8456" max="8456" width="4.85546875" style="44" bestFit="1" customWidth="1"/>
    <col min="8457" max="8457" width="5.42578125" style="44" bestFit="1" customWidth="1"/>
    <col min="8458" max="8458" width="19.7109375" style="44" customWidth="1"/>
    <col min="8459" max="8704" width="9.140625" style="44"/>
    <col min="8705" max="8705" width="28.85546875" style="44" bestFit="1" customWidth="1"/>
    <col min="8706" max="8706" width="12.85546875" style="44" customWidth="1"/>
    <col min="8707" max="8707" width="20.7109375" style="44" customWidth="1"/>
    <col min="8708" max="8711" width="5.42578125" style="44" bestFit="1" customWidth="1"/>
    <col min="8712" max="8712" width="4.85546875" style="44" bestFit="1" customWidth="1"/>
    <col min="8713" max="8713" width="5.42578125" style="44" bestFit="1" customWidth="1"/>
    <col min="8714" max="8714" width="19.7109375" style="44" customWidth="1"/>
    <col min="8715" max="8960" width="9.140625" style="44"/>
    <col min="8961" max="8961" width="28.85546875" style="44" bestFit="1" customWidth="1"/>
    <col min="8962" max="8962" width="12.85546875" style="44" customWidth="1"/>
    <col min="8963" max="8963" width="20.7109375" style="44" customWidth="1"/>
    <col min="8964" max="8967" width="5.42578125" style="44" bestFit="1" customWidth="1"/>
    <col min="8968" max="8968" width="4.85546875" style="44" bestFit="1" customWidth="1"/>
    <col min="8969" max="8969" width="5.42578125" style="44" bestFit="1" customWidth="1"/>
    <col min="8970" max="8970" width="19.7109375" style="44" customWidth="1"/>
    <col min="8971" max="9216" width="9.140625" style="44"/>
    <col min="9217" max="9217" width="28.85546875" style="44" bestFit="1" customWidth="1"/>
    <col min="9218" max="9218" width="12.85546875" style="44" customWidth="1"/>
    <col min="9219" max="9219" width="20.7109375" style="44" customWidth="1"/>
    <col min="9220" max="9223" width="5.42578125" style="44" bestFit="1" customWidth="1"/>
    <col min="9224" max="9224" width="4.85546875" style="44" bestFit="1" customWidth="1"/>
    <col min="9225" max="9225" width="5.42578125" style="44" bestFit="1" customWidth="1"/>
    <col min="9226" max="9226" width="19.7109375" style="44" customWidth="1"/>
    <col min="9227" max="9472" width="9.140625" style="44"/>
    <col min="9473" max="9473" width="28.85546875" style="44" bestFit="1" customWidth="1"/>
    <col min="9474" max="9474" width="12.85546875" style="44" customWidth="1"/>
    <col min="9475" max="9475" width="20.7109375" style="44" customWidth="1"/>
    <col min="9476" max="9479" width="5.42578125" style="44" bestFit="1" customWidth="1"/>
    <col min="9480" max="9480" width="4.85546875" style="44" bestFit="1" customWidth="1"/>
    <col min="9481" max="9481" width="5.42578125" style="44" bestFit="1" customWidth="1"/>
    <col min="9482" max="9482" width="19.7109375" style="44" customWidth="1"/>
    <col min="9483" max="9728" width="9.140625" style="44"/>
    <col min="9729" max="9729" width="28.85546875" style="44" bestFit="1" customWidth="1"/>
    <col min="9730" max="9730" width="12.85546875" style="44" customWidth="1"/>
    <col min="9731" max="9731" width="20.7109375" style="44" customWidth="1"/>
    <col min="9732" max="9735" width="5.42578125" style="44" bestFit="1" customWidth="1"/>
    <col min="9736" max="9736" width="4.85546875" style="44" bestFit="1" customWidth="1"/>
    <col min="9737" max="9737" width="5.42578125" style="44" bestFit="1" customWidth="1"/>
    <col min="9738" max="9738" width="19.7109375" style="44" customWidth="1"/>
    <col min="9739" max="9984" width="9.140625" style="44"/>
    <col min="9985" max="9985" width="28.85546875" style="44" bestFit="1" customWidth="1"/>
    <col min="9986" max="9986" width="12.85546875" style="44" customWidth="1"/>
    <col min="9987" max="9987" width="20.7109375" style="44" customWidth="1"/>
    <col min="9988" max="9991" width="5.42578125" style="44" bestFit="1" customWidth="1"/>
    <col min="9992" max="9992" width="4.85546875" style="44" bestFit="1" customWidth="1"/>
    <col min="9993" max="9993" width="5.42578125" style="44" bestFit="1" customWidth="1"/>
    <col min="9994" max="9994" width="19.7109375" style="44" customWidth="1"/>
    <col min="9995" max="10240" width="9.140625" style="44"/>
    <col min="10241" max="10241" width="28.85546875" style="44" bestFit="1" customWidth="1"/>
    <col min="10242" max="10242" width="12.85546875" style="44" customWidth="1"/>
    <col min="10243" max="10243" width="20.7109375" style="44" customWidth="1"/>
    <col min="10244" max="10247" width="5.42578125" style="44" bestFit="1" customWidth="1"/>
    <col min="10248" max="10248" width="4.85546875" style="44" bestFit="1" customWidth="1"/>
    <col min="10249" max="10249" width="5.42578125" style="44" bestFit="1" customWidth="1"/>
    <col min="10250" max="10250" width="19.7109375" style="44" customWidth="1"/>
    <col min="10251" max="10496" width="9.140625" style="44"/>
    <col min="10497" max="10497" width="28.85546875" style="44" bestFit="1" customWidth="1"/>
    <col min="10498" max="10498" width="12.85546875" style="44" customWidth="1"/>
    <col min="10499" max="10499" width="20.7109375" style="44" customWidth="1"/>
    <col min="10500" max="10503" width="5.42578125" style="44" bestFit="1" customWidth="1"/>
    <col min="10504" max="10504" width="4.85546875" style="44" bestFit="1" customWidth="1"/>
    <col min="10505" max="10505" width="5.42578125" style="44" bestFit="1" customWidth="1"/>
    <col min="10506" max="10506" width="19.7109375" style="44" customWidth="1"/>
    <col min="10507" max="10752" width="9.140625" style="44"/>
    <col min="10753" max="10753" width="28.85546875" style="44" bestFit="1" customWidth="1"/>
    <col min="10754" max="10754" width="12.85546875" style="44" customWidth="1"/>
    <col min="10755" max="10755" width="20.7109375" style="44" customWidth="1"/>
    <col min="10756" max="10759" width="5.42578125" style="44" bestFit="1" customWidth="1"/>
    <col min="10760" max="10760" width="4.85546875" style="44" bestFit="1" customWidth="1"/>
    <col min="10761" max="10761" width="5.42578125" style="44" bestFit="1" customWidth="1"/>
    <col min="10762" max="10762" width="19.7109375" style="44" customWidth="1"/>
    <col min="10763" max="11008" width="9.140625" style="44"/>
    <col min="11009" max="11009" width="28.85546875" style="44" bestFit="1" customWidth="1"/>
    <col min="11010" max="11010" width="12.85546875" style="44" customWidth="1"/>
    <col min="11011" max="11011" width="20.7109375" style="44" customWidth="1"/>
    <col min="11012" max="11015" width="5.42578125" style="44" bestFit="1" customWidth="1"/>
    <col min="11016" max="11016" width="4.85546875" style="44" bestFit="1" customWidth="1"/>
    <col min="11017" max="11017" width="5.42578125" style="44" bestFit="1" customWidth="1"/>
    <col min="11018" max="11018" width="19.7109375" style="44" customWidth="1"/>
    <col min="11019" max="11264" width="9.140625" style="44"/>
    <col min="11265" max="11265" width="28.85546875" style="44" bestFit="1" customWidth="1"/>
    <col min="11266" max="11266" width="12.85546875" style="44" customWidth="1"/>
    <col min="11267" max="11267" width="20.7109375" style="44" customWidth="1"/>
    <col min="11268" max="11271" width="5.42578125" style="44" bestFit="1" customWidth="1"/>
    <col min="11272" max="11272" width="4.85546875" style="44" bestFit="1" customWidth="1"/>
    <col min="11273" max="11273" width="5.42578125" style="44" bestFit="1" customWidth="1"/>
    <col min="11274" max="11274" width="19.7109375" style="44" customWidth="1"/>
    <col min="11275" max="11520" width="9.140625" style="44"/>
    <col min="11521" max="11521" width="28.85546875" style="44" bestFit="1" customWidth="1"/>
    <col min="11522" max="11522" width="12.85546875" style="44" customWidth="1"/>
    <col min="11523" max="11523" width="20.7109375" style="44" customWidth="1"/>
    <col min="11524" max="11527" width="5.42578125" style="44" bestFit="1" customWidth="1"/>
    <col min="11528" max="11528" width="4.85546875" style="44" bestFit="1" customWidth="1"/>
    <col min="11529" max="11529" width="5.42578125" style="44" bestFit="1" customWidth="1"/>
    <col min="11530" max="11530" width="19.7109375" style="44" customWidth="1"/>
    <col min="11531" max="11776" width="9.140625" style="44"/>
    <col min="11777" max="11777" width="28.85546875" style="44" bestFit="1" customWidth="1"/>
    <col min="11778" max="11778" width="12.85546875" style="44" customWidth="1"/>
    <col min="11779" max="11779" width="20.7109375" style="44" customWidth="1"/>
    <col min="11780" max="11783" width="5.42578125" style="44" bestFit="1" customWidth="1"/>
    <col min="11784" max="11784" width="4.85546875" style="44" bestFit="1" customWidth="1"/>
    <col min="11785" max="11785" width="5.42578125" style="44" bestFit="1" customWidth="1"/>
    <col min="11786" max="11786" width="19.7109375" style="44" customWidth="1"/>
    <col min="11787" max="12032" width="9.140625" style="44"/>
    <col min="12033" max="12033" width="28.85546875" style="44" bestFit="1" customWidth="1"/>
    <col min="12034" max="12034" width="12.85546875" style="44" customWidth="1"/>
    <col min="12035" max="12035" width="20.7109375" style="44" customWidth="1"/>
    <col min="12036" max="12039" width="5.42578125" style="44" bestFit="1" customWidth="1"/>
    <col min="12040" max="12040" width="4.85546875" style="44" bestFit="1" customWidth="1"/>
    <col min="12041" max="12041" width="5.42578125" style="44" bestFit="1" customWidth="1"/>
    <col min="12042" max="12042" width="19.7109375" style="44" customWidth="1"/>
    <col min="12043" max="12288" width="9.140625" style="44"/>
    <col min="12289" max="12289" width="28.85546875" style="44" bestFit="1" customWidth="1"/>
    <col min="12290" max="12290" width="12.85546875" style="44" customWidth="1"/>
    <col min="12291" max="12291" width="20.7109375" style="44" customWidth="1"/>
    <col min="12292" max="12295" width="5.42578125" style="44" bestFit="1" customWidth="1"/>
    <col min="12296" max="12296" width="4.85546875" style="44" bestFit="1" customWidth="1"/>
    <col min="12297" max="12297" width="5.42578125" style="44" bestFit="1" customWidth="1"/>
    <col min="12298" max="12298" width="19.7109375" style="44" customWidth="1"/>
    <col min="12299" max="12544" width="9.140625" style="44"/>
    <col min="12545" max="12545" width="28.85546875" style="44" bestFit="1" customWidth="1"/>
    <col min="12546" max="12546" width="12.85546875" style="44" customWidth="1"/>
    <col min="12547" max="12547" width="20.7109375" style="44" customWidth="1"/>
    <col min="12548" max="12551" width="5.42578125" style="44" bestFit="1" customWidth="1"/>
    <col min="12552" max="12552" width="4.85546875" style="44" bestFit="1" customWidth="1"/>
    <col min="12553" max="12553" width="5.42578125" style="44" bestFit="1" customWidth="1"/>
    <col min="12554" max="12554" width="19.7109375" style="44" customWidth="1"/>
    <col min="12555" max="12800" width="9.140625" style="44"/>
    <col min="12801" max="12801" width="28.85546875" style="44" bestFit="1" customWidth="1"/>
    <col min="12802" max="12802" width="12.85546875" style="44" customWidth="1"/>
    <col min="12803" max="12803" width="20.7109375" style="44" customWidth="1"/>
    <col min="12804" max="12807" width="5.42578125" style="44" bestFit="1" customWidth="1"/>
    <col min="12808" max="12808" width="4.85546875" style="44" bestFit="1" customWidth="1"/>
    <col min="12809" max="12809" width="5.42578125" style="44" bestFit="1" customWidth="1"/>
    <col min="12810" max="12810" width="19.7109375" style="44" customWidth="1"/>
    <col min="12811" max="13056" width="9.140625" style="44"/>
    <col min="13057" max="13057" width="28.85546875" style="44" bestFit="1" customWidth="1"/>
    <col min="13058" max="13058" width="12.85546875" style="44" customWidth="1"/>
    <col min="13059" max="13059" width="20.7109375" style="44" customWidth="1"/>
    <col min="13060" max="13063" width="5.42578125" style="44" bestFit="1" customWidth="1"/>
    <col min="13064" max="13064" width="4.85546875" style="44" bestFit="1" customWidth="1"/>
    <col min="13065" max="13065" width="5.42578125" style="44" bestFit="1" customWidth="1"/>
    <col min="13066" max="13066" width="19.7109375" style="44" customWidth="1"/>
    <col min="13067" max="13312" width="9.140625" style="44"/>
    <col min="13313" max="13313" width="28.85546875" style="44" bestFit="1" customWidth="1"/>
    <col min="13314" max="13314" width="12.85546875" style="44" customWidth="1"/>
    <col min="13315" max="13315" width="20.7109375" style="44" customWidth="1"/>
    <col min="13316" max="13319" width="5.42578125" style="44" bestFit="1" customWidth="1"/>
    <col min="13320" max="13320" width="4.85546875" style="44" bestFit="1" customWidth="1"/>
    <col min="13321" max="13321" width="5.42578125" style="44" bestFit="1" customWidth="1"/>
    <col min="13322" max="13322" width="19.7109375" style="44" customWidth="1"/>
    <col min="13323" max="13568" width="9.140625" style="44"/>
    <col min="13569" max="13569" width="28.85546875" style="44" bestFit="1" customWidth="1"/>
    <col min="13570" max="13570" width="12.85546875" style="44" customWidth="1"/>
    <col min="13571" max="13571" width="20.7109375" style="44" customWidth="1"/>
    <col min="13572" max="13575" width="5.42578125" style="44" bestFit="1" customWidth="1"/>
    <col min="13576" max="13576" width="4.85546875" style="44" bestFit="1" customWidth="1"/>
    <col min="13577" max="13577" width="5.42578125" style="44" bestFit="1" customWidth="1"/>
    <col min="13578" max="13578" width="19.7109375" style="44" customWidth="1"/>
    <col min="13579" max="13824" width="9.140625" style="44"/>
    <col min="13825" max="13825" width="28.85546875" style="44" bestFit="1" customWidth="1"/>
    <col min="13826" max="13826" width="12.85546875" style="44" customWidth="1"/>
    <col min="13827" max="13827" width="20.7109375" style="44" customWidth="1"/>
    <col min="13828" max="13831" width="5.42578125" style="44" bestFit="1" customWidth="1"/>
    <col min="13832" max="13832" width="4.85546875" style="44" bestFit="1" customWidth="1"/>
    <col min="13833" max="13833" width="5.42578125" style="44" bestFit="1" customWidth="1"/>
    <col min="13834" max="13834" width="19.7109375" style="44" customWidth="1"/>
    <col min="13835" max="14080" width="9.140625" style="44"/>
    <col min="14081" max="14081" width="28.85546875" style="44" bestFit="1" customWidth="1"/>
    <col min="14082" max="14082" width="12.85546875" style="44" customWidth="1"/>
    <col min="14083" max="14083" width="20.7109375" style="44" customWidth="1"/>
    <col min="14084" max="14087" width="5.42578125" style="44" bestFit="1" customWidth="1"/>
    <col min="14088" max="14088" width="4.85546875" style="44" bestFit="1" customWidth="1"/>
    <col min="14089" max="14089" width="5.42578125" style="44" bestFit="1" customWidth="1"/>
    <col min="14090" max="14090" width="19.7109375" style="44" customWidth="1"/>
    <col min="14091" max="14336" width="9.140625" style="44"/>
    <col min="14337" max="14337" width="28.85546875" style="44" bestFit="1" customWidth="1"/>
    <col min="14338" max="14338" width="12.85546875" style="44" customWidth="1"/>
    <col min="14339" max="14339" width="20.7109375" style="44" customWidth="1"/>
    <col min="14340" max="14343" width="5.42578125" style="44" bestFit="1" customWidth="1"/>
    <col min="14344" max="14344" width="4.85546875" style="44" bestFit="1" customWidth="1"/>
    <col min="14345" max="14345" width="5.42578125" style="44" bestFit="1" customWidth="1"/>
    <col min="14346" max="14346" width="19.7109375" style="44" customWidth="1"/>
    <col min="14347" max="14592" width="9.140625" style="44"/>
    <col min="14593" max="14593" width="28.85546875" style="44" bestFit="1" customWidth="1"/>
    <col min="14594" max="14594" width="12.85546875" style="44" customWidth="1"/>
    <col min="14595" max="14595" width="20.7109375" style="44" customWidth="1"/>
    <col min="14596" max="14599" width="5.42578125" style="44" bestFit="1" customWidth="1"/>
    <col min="14600" max="14600" width="4.85546875" style="44" bestFit="1" customWidth="1"/>
    <col min="14601" max="14601" width="5.42578125" style="44" bestFit="1" customWidth="1"/>
    <col min="14602" max="14602" width="19.7109375" style="44" customWidth="1"/>
    <col min="14603" max="14848" width="9.140625" style="44"/>
    <col min="14849" max="14849" width="28.85546875" style="44" bestFit="1" customWidth="1"/>
    <col min="14850" max="14850" width="12.85546875" style="44" customWidth="1"/>
    <col min="14851" max="14851" width="20.7109375" style="44" customWidth="1"/>
    <col min="14852" max="14855" width="5.42578125" style="44" bestFit="1" customWidth="1"/>
    <col min="14856" max="14856" width="4.85546875" style="44" bestFit="1" customWidth="1"/>
    <col min="14857" max="14857" width="5.42578125" style="44" bestFit="1" customWidth="1"/>
    <col min="14858" max="14858" width="19.7109375" style="44" customWidth="1"/>
    <col min="14859" max="15104" width="9.140625" style="44"/>
    <col min="15105" max="15105" width="28.85546875" style="44" bestFit="1" customWidth="1"/>
    <col min="15106" max="15106" width="12.85546875" style="44" customWidth="1"/>
    <col min="15107" max="15107" width="20.7109375" style="44" customWidth="1"/>
    <col min="15108" max="15111" width="5.42578125" style="44" bestFit="1" customWidth="1"/>
    <col min="15112" max="15112" width="4.85546875" style="44" bestFit="1" customWidth="1"/>
    <col min="15113" max="15113" width="5.42578125" style="44" bestFit="1" customWidth="1"/>
    <col min="15114" max="15114" width="19.7109375" style="44" customWidth="1"/>
    <col min="15115" max="15360" width="9.140625" style="44"/>
    <col min="15361" max="15361" width="28.85546875" style="44" bestFit="1" customWidth="1"/>
    <col min="15362" max="15362" width="12.85546875" style="44" customWidth="1"/>
    <col min="15363" max="15363" width="20.7109375" style="44" customWidth="1"/>
    <col min="15364" max="15367" width="5.42578125" style="44" bestFit="1" customWidth="1"/>
    <col min="15368" max="15368" width="4.85546875" style="44" bestFit="1" customWidth="1"/>
    <col min="15369" max="15369" width="5.42578125" style="44" bestFit="1" customWidth="1"/>
    <col min="15370" max="15370" width="19.7109375" style="44" customWidth="1"/>
    <col min="15371" max="15616" width="9.140625" style="44"/>
    <col min="15617" max="15617" width="28.85546875" style="44" bestFit="1" customWidth="1"/>
    <col min="15618" max="15618" width="12.85546875" style="44" customWidth="1"/>
    <col min="15619" max="15619" width="20.7109375" style="44" customWidth="1"/>
    <col min="15620" max="15623" width="5.42578125" style="44" bestFit="1" customWidth="1"/>
    <col min="15624" max="15624" width="4.85546875" style="44" bestFit="1" customWidth="1"/>
    <col min="15625" max="15625" width="5.42578125" style="44" bestFit="1" customWidth="1"/>
    <col min="15626" max="15626" width="19.7109375" style="44" customWidth="1"/>
    <col min="15627" max="15872" width="9.140625" style="44"/>
    <col min="15873" max="15873" width="28.85546875" style="44" bestFit="1" customWidth="1"/>
    <col min="15874" max="15874" width="12.85546875" style="44" customWidth="1"/>
    <col min="15875" max="15875" width="20.7109375" style="44" customWidth="1"/>
    <col min="15876" max="15879" width="5.42578125" style="44" bestFit="1" customWidth="1"/>
    <col min="15880" max="15880" width="4.85546875" style="44" bestFit="1" customWidth="1"/>
    <col min="15881" max="15881" width="5.42578125" style="44" bestFit="1" customWidth="1"/>
    <col min="15882" max="15882" width="19.7109375" style="44" customWidth="1"/>
    <col min="15883" max="16128" width="9.140625" style="44"/>
    <col min="16129" max="16129" width="28.85546875" style="44" bestFit="1" customWidth="1"/>
    <col min="16130" max="16130" width="12.85546875" style="44" customWidth="1"/>
    <col min="16131" max="16131" width="20.7109375" style="44" customWidth="1"/>
    <col min="16132" max="16135" width="5.42578125" style="44" bestFit="1" customWidth="1"/>
    <col min="16136" max="16136" width="4.85546875" style="44" bestFit="1" customWidth="1"/>
    <col min="16137" max="16137" width="5.42578125" style="44" bestFit="1" customWidth="1"/>
    <col min="16138" max="16138" width="19.7109375" style="44" customWidth="1"/>
    <col min="16139" max="16384" width="9.140625" style="44"/>
  </cols>
  <sheetData>
    <row r="1" spans="1:10">
      <c r="A1" s="42" t="s">
        <v>55</v>
      </c>
      <c r="B1" s="43" t="s">
        <v>56</v>
      </c>
      <c r="C1" s="43"/>
    </row>
    <row r="2" spans="1:10">
      <c r="A2" s="42" t="s">
        <v>57</v>
      </c>
      <c r="B2" s="45">
        <v>42647</v>
      </c>
    </row>
    <row r="3" spans="1:10" ht="12.75" thickBot="1"/>
    <row r="4" spans="1:10" ht="12.75" thickBot="1">
      <c r="A4" s="46" t="s">
        <v>58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8" t="s">
        <v>67</v>
      </c>
    </row>
    <row r="5" spans="1:10">
      <c r="A5" s="49" t="s">
        <v>68</v>
      </c>
      <c r="B5" s="50" t="s">
        <v>69</v>
      </c>
      <c r="C5" s="50" t="s">
        <v>70</v>
      </c>
      <c r="D5" s="51">
        <v>5.7130219412727046</v>
      </c>
      <c r="E5" s="51">
        <v>4.1467500027960451</v>
      </c>
      <c r="F5" s="51">
        <v>6.1818511863330601</v>
      </c>
      <c r="G5" s="51">
        <v>9.8948431702252737</v>
      </c>
      <c r="H5" s="51">
        <v>14.721135221903227</v>
      </c>
      <c r="I5" s="51">
        <v>13.929185480028428</v>
      </c>
      <c r="J5" s="52"/>
    </row>
    <row r="6" spans="1:10">
      <c r="A6" s="53" t="s">
        <v>71</v>
      </c>
      <c r="B6" s="54" t="s">
        <v>72</v>
      </c>
      <c r="C6" s="54" t="s">
        <v>70</v>
      </c>
      <c r="D6" s="55">
        <v>0.12227722625145945</v>
      </c>
      <c r="E6" s="55">
        <v>-4.3569502145115147</v>
      </c>
      <c r="F6" s="55">
        <v>8.9531736885729849</v>
      </c>
      <c r="G6" s="55">
        <v>12.978823305575586</v>
      </c>
      <c r="H6" s="55">
        <v>18.000130869879566</v>
      </c>
      <c r="I6" s="55">
        <v>21.742500504426044</v>
      </c>
      <c r="J6" s="56"/>
    </row>
    <row r="7" spans="1:10">
      <c r="A7" s="53" t="s">
        <v>73</v>
      </c>
      <c r="B7" s="54" t="s">
        <v>74</v>
      </c>
      <c r="C7" s="54" t="s">
        <v>70</v>
      </c>
      <c r="D7" s="55">
        <v>7.9743036957568743</v>
      </c>
      <c r="E7" s="55">
        <v>9.8933414522671956</v>
      </c>
      <c r="F7" s="55">
        <v>9.7391030904008815</v>
      </c>
      <c r="G7" s="55">
        <v>9.5867443201683358</v>
      </c>
      <c r="H7" s="55">
        <v>6.8755211805505407</v>
      </c>
      <c r="I7" s="55">
        <v>8.2091907117046325</v>
      </c>
      <c r="J7" s="56"/>
    </row>
    <row r="8" spans="1:10">
      <c r="A8" s="53" t="s">
        <v>75</v>
      </c>
      <c r="B8" s="54" t="s">
        <v>76</v>
      </c>
      <c r="C8" s="54" t="s">
        <v>70</v>
      </c>
      <c r="D8" s="55">
        <v>-5.6761709562954845</v>
      </c>
      <c r="E8" s="55">
        <v>-3.1496255360487924</v>
      </c>
      <c r="F8" s="55">
        <v>-3.8811430961721034</v>
      </c>
      <c r="G8" s="55">
        <v>-2.141217799717495</v>
      </c>
      <c r="H8" s="55">
        <v>-4.122577454173701</v>
      </c>
      <c r="I8" s="55"/>
      <c r="J8" s="56"/>
    </row>
    <row r="9" spans="1:10">
      <c r="A9" s="53" t="s">
        <v>77</v>
      </c>
      <c r="B9" s="54" t="s">
        <v>78</v>
      </c>
      <c r="C9" s="54" t="s">
        <v>70</v>
      </c>
      <c r="D9" s="55">
        <v>10.607635788735154</v>
      </c>
      <c r="E9" s="55">
        <v>12.919757893239732</v>
      </c>
      <c r="F9" s="55">
        <v>11.281193293088798</v>
      </c>
      <c r="G9" s="55">
        <v>12.216843045589981</v>
      </c>
      <c r="H9" s="55">
        <v>13.330483389809915</v>
      </c>
      <c r="I9" s="55">
        <v>16.21489088541091</v>
      </c>
      <c r="J9" s="56"/>
    </row>
    <row r="10" spans="1:10">
      <c r="A10" s="53" t="s">
        <v>79</v>
      </c>
      <c r="B10" s="54" t="s">
        <v>80</v>
      </c>
      <c r="C10" s="54" t="s">
        <v>70</v>
      </c>
      <c r="D10" s="55">
        <v>9.5035270624749799</v>
      </c>
      <c r="E10" s="55">
        <v>9.4671111912089234</v>
      </c>
      <c r="F10" s="55">
        <v>7.4709887243456912</v>
      </c>
      <c r="G10" s="55">
        <v>9.9481546191261963</v>
      </c>
      <c r="H10" s="55">
        <v>13.452814484528465</v>
      </c>
      <c r="I10" s="55">
        <v>7.1610290719139789</v>
      </c>
      <c r="J10" s="56"/>
    </row>
    <row r="11" spans="1:10">
      <c r="A11" s="53" t="s">
        <v>81</v>
      </c>
      <c r="B11" s="54" t="s">
        <v>82</v>
      </c>
      <c r="C11" s="54" t="s">
        <v>70</v>
      </c>
      <c r="D11" s="55">
        <v>6.2086884258248576</v>
      </c>
      <c r="E11" s="55">
        <v>1.4603110260258689</v>
      </c>
      <c r="F11" s="55">
        <v>4.8199908396566595</v>
      </c>
      <c r="G11" s="55">
        <v>6.3912803713043429</v>
      </c>
      <c r="H11" s="55">
        <v>4.4731455523269972</v>
      </c>
      <c r="I11" s="55">
        <v>6.2545522741728057</v>
      </c>
      <c r="J11" s="56"/>
    </row>
    <row r="12" spans="1:10">
      <c r="A12" s="53" t="s">
        <v>83</v>
      </c>
      <c r="B12" s="54" t="s">
        <v>84</v>
      </c>
      <c r="C12" s="54" t="s">
        <v>70</v>
      </c>
      <c r="D12" s="55">
        <v>6.1037776063881566</v>
      </c>
      <c r="E12" s="55">
        <v>-2.9190402307357428</v>
      </c>
      <c r="F12" s="55">
        <v>16.664299148030732</v>
      </c>
      <c r="G12" s="55">
        <v>17.015196791373636</v>
      </c>
      <c r="H12" s="55">
        <v>17.626820009054249</v>
      </c>
      <c r="I12" s="55">
        <v>28.939959029301608</v>
      </c>
      <c r="J12" s="56"/>
    </row>
    <row r="13" spans="1:10">
      <c r="A13" s="53" t="s">
        <v>85</v>
      </c>
      <c r="B13" s="54" t="s">
        <v>86</v>
      </c>
      <c r="C13" s="54" t="s">
        <v>70</v>
      </c>
      <c r="D13" s="55">
        <v>0.10391860790681236</v>
      </c>
      <c r="E13" s="55">
        <v>-0.92903849463990684</v>
      </c>
      <c r="F13" s="55">
        <v>-0.95003846425472116</v>
      </c>
      <c r="G13" s="55">
        <v>1.7533233447024654</v>
      </c>
      <c r="H13" s="55">
        <v>6.8002767038087253</v>
      </c>
      <c r="I13" s="55">
        <v>11.175921744969354</v>
      </c>
      <c r="J13" s="56"/>
    </row>
    <row r="14" spans="1:10">
      <c r="A14" s="53" t="s">
        <v>87</v>
      </c>
      <c r="B14" s="54" t="s">
        <v>88</v>
      </c>
      <c r="C14" s="54" t="s">
        <v>70</v>
      </c>
      <c r="D14" s="55">
        <v>4.7361375460785178</v>
      </c>
      <c r="E14" s="55">
        <v>5.064202378701073</v>
      </c>
      <c r="F14" s="55">
        <v>5.3433092171745926</v>
      </c>
      <c r="G14" s="55">
        <v>5.9886843193596286</v>
      </c>
      <c r="H14" s="55">
        <v>6.8859002317331051</v>
      </c>
      <c r="I14" s="55">
        <v>5.5126447786655177</v>
      </c>
      <c r="J14" s="56"/>
    </row>
    <row r="15" spans="1:10">
      <c r="A15" s="53" t="s">
        <v>89</v>
      </c>
      <c r="B15" s="54" t="s">
        <v>90</v>
      </c>
      <c r="C15" s="54" t="s">
        <v>70</v>
      </c>
      <c r="D15" s="55">
        <v>9.7937044748183144</v>
      </c>
      <c r="E15" s="55">
        <v>3.5149736285262607</v>
      </c>
      <c r="F15" s="55">
        <v>8.0271913690747212</v>
      </c>
      <c r="G15" s="55">
        <v>9.8723136424763069</v>
      </c>
      <c r="H15" s="55">
        <v>7.7966285891771481</v>
      </c>
      <c r="I15" s="55">
        <v>7.1371274541576293</v>
      </c>
      <c r="J15" s="56"/>
    </row>
    <row r="16" spans="1:10">
      <c r="A16" s="53" t="s">
        <v>91</v>
      </c>
      <c r="B16" s="54" t="s">
        <v>92</v>
      </c>
      <c r="C16" s="54" t="s">
        <v>70</v>
      </c>
      <c r="D16" s="55">
        <v>-0.18011263034374905</v>
      </c>
      <c r="E16" s="55">
        <v>-3.4704302792535038</v>
      </c>
      <c r="F16" s="55">
        <v>3.7248267441181744</v>
      </c>
      <c r="G16" s="55">
        <v>4.4011966345255846</v>
      </c>
      <c r="H16" s="55">
        <v>7.4966933830339393</v>
      </c>
      <c r="I16" s="55">
        <v>13.712502802360479</v>
      </c>
      <c r="J16" s="56"/>
    </row>
    <row r="17" spans="1:10">
      <c r="A17" s="53" t="s">
        <v>93</v>
      </c>
      <c r="B17" s="54" t="s">
        <v>94</v>
      </c>
      <c r="C17" s="54" t="s">
        <v>70</v>
      </c>
      <c r="D17" s="55">
        <v>5.9158730616385604</v>
      </c>
      <c r="E17" s="55">
        <v>5.9721120245013255</v>
      </c>
      <c r="F17" s="55">
        <v>2.5902486393449231</v>
      </c>
      <c r="G17" s="55">
        <v>2.3216718148475661</v>
      </c>
      <c r="H17" s="55">
        <v>4.8421741829729212</v>
      </c>
      <c r="I17" s="55">
        <v>1.5657750180602983</v>
      </c>
      <c r="J17" s="56"/>
    </row>
    <row r="18" spans="1:10">
      <c r="A18" s="53" t="s">
        <v>95</v>
      </c>
      <c r="B18" s="54" t="s">
        <v>96</v>
      </c>
      <c r="C18" s="54" t="s">
        <v>70</v>
      </c>
      <c r="D18" s="55">
        <v>6.2860060246208329</v>
      </c>
      <c r="E18" s="55">
        <v>4.8373374954043546</v>
      </c>
      <c r="F18" s="55">
        <v>6.3946124800415181</v>
      </c>
      <c r="G18" s="55">
        <v>7.3445597381913208</v>
      </c>
      <c r="H18" s="55">
        <v>5.5793725926281921</v>
      </c>
      <c r="I18" s="55">
        <v>5.6337817662084131</v>
      </c>
      <c r="J18" s="56"/>
    </row>
    <row r="19" spans="1:10">
      <c r="A19" s="53" t="s">
        <v>97</v>
      </c>
      <c r="B19" s="54" t="s">
        <v>98</v>
      </c>
      <c r="C19" s="54" t="s">
        <v>70</v>
      </c>
      <c r="D19" s="55">
        <v>-1.6699327035894851</v>
      </c>
      <c r="E19" s="55">
        <v>-33.651529004143789</v>
      </c>
      <c r="F19" s="55">
        <v>-31.8897438407474</v>
      </c>
      <c r="G19" s="55">
        <v>-1.6171633586204697</v>
      </c>
      <c r="H19" s="55">
        <v>0.76483044708210057</v>
      </c>
      <c r="I19" s="55"/>
      <c r="J19" s="56"/>
    </row>
    <row r="20" spans="1:10">
      <c r="A20" s="53" t="s">
        <v>99</v>
      </c>
      <c r="B20" s="54" t="s">
        <v>100</v>
      </c>
      <c r="C20" s="54" t="s">
        <v>70</v>
      </c>
      <c r="D20" s="55">
        <v>12.599062141611013</v>
      </c>
      <c r="E20" s="55">
        <v>8.7708507186232616</v>
      </c>
      <c r="F20" s="55">
        <v>10.204964471407765</v>
      </c>
      <c r="G20" s="55">
        <v>9.4045048220511198</v>
      </c>
      <c r="H20" s="55">
        <v>9.1658573665414682</v>
      </c>
      <c r="I20" s="55">
        <v>9.5580302427362547</v>
      </c>
      <c r="J20" s="56"/>
    </row>
    <row r="21" spans="1:10">
      <c r="A21" s="53" t="s">
        <v>101</v>
      </c>
      <c r="B21" s="54" t="s">
        <v>102</v>
      </c>
      <c r="C21" s="54" t="s">
        <v>70</v>
      </c>
      <c r="D21" s="55">
        <v>1.0410413368842035</v>
      </c>
      <c r="E21" s="55">
        <v>-3.2171779542165986</v>
      </c>
      <c r="F21" s="55">
        <v>3.7671903246021832</v>
      </c>
      <c r="G21" s="55">
        <v>4.7700294890444797</v>
      </c>
      <c r="H21" s="55">
        <v>7.4911990437215739</v>
      </c>
      <c r="I21" s="55">
        <v>11.675783510403006</v>
      </c>
      <c r="J21" s="56"/>
    </row>
    <row r="22" spans="1:10">
      <c r="A22" s="53" t="s">
        <v>103</v>
      </c>
      <c r="B22" s="54" t="s">
        <v>104</v>
      </c>
      <c r="C22" s="54" t="s">
        <v>70</v>
      </c>
      <c r="D22" s="55">
        <v>29.116483576150621</v>
      </c>
      <c r="E22" s="55">
        <v>32.834195855360328</v>
      </c>
      <c r="F22" s="55">
        <v>26.729093304258953</v>
      </c>
      <c r="G22" s="55">
        <v>18.630333360107915</v>
      </c>
      <c r="H22" s="55">
        <v>23.527966807735854</v>
      </c>
      <c r="I22" s="55">
        <v>33.33192301850427</v>
      </c>
      <c r="J22" s="56"/>
    </row>
    <row r="23" spans="1:10">
      <c r="A23" s="53" t="s">
        <v>105</v>
      </c>
      <c r="B23" s="54" t="s">
        <v>106</v>
      </c>
      <c r="C23" s="54" t="s">
        <v>70</v>
      </c>
      <c r="D23" s="55">
        <v>12.834982212272546</v>
      </c>
      <c r="E23" s="55">
        <v>11.690367420927195</v>
      </c>
      <c r="F23" s="55">
        <v>10.132051969549135</v>
      </c>
      <c r="G23" s="55">
        <v>9.5125204391497444</v>
      </c>
      <c r="H23" s="55">
        <v>6.7460833972422076</v>
      </c>
      <c r="I23" s="55">
        <v>6.7622611783757645</v>
      </c>
      <c r="J23" s="56"/>
    </row>
    <row r="24" spans="1:10">
      <c r="A24" s="53" t="s">
        <v>107</v>
      </c>
      <c r="B24" s="54" t="s">
        <v>108</v>
      </c>
      <c r="C24" s="54" t="s">
        <v>70</v>
      </c>
      <c r="D24" s="55">
        <v>0.18161817162018498</v>
      </c>
      <c r="E24" s="55">
        <v>-12.339822618442412</v>
      </c>
      <c r="F24" s="55">
        <v>5.551287131950402</v>
      </c>
      <c r="G24" s="55">
        <v>8.9346125976760327</v>
      </c>
      <c r="H24" s="55">
        <v>-4.1660957423551981</v>
      </c>
      <c r="I24" s="55">
        <v>6.8038512206572914</v>
      </c>
      <c r="J24" s="56"/>
    </row>
    <row r="25" spans="1:10">
      <c r="A25" s="53" t="s">
        <v>109</v>
      </c>
      <c r="B25" s="54" t="s">
        <v>110</v>
      </c>
      <c r="C25" s="54" t="s">
        <v>70</v>
      </c>
      <c r="D25" s="55">
        <v>7.5618726797707279</v>
      </c>
      <c r="E25" s="55">
        <v>4.9654508105355211</v>
      </c>
      <c r="F25" s="55">
        <v>4.4140210523060546</v>
      </c>
      <c r="G25" s="55">
        <v>7.6849306591024558</v>
      </c>
      <c r="H25" s="55">
        <v>6.1148317817415121</v>
      </c>
      <c r="I25" s="55">
        <v>11.541399091696153</v>
      </c>
      <c r="J25" s="56"/>
    </row>
    <row r="26" spans="1:10">
      <c r="A26" s="53" t="s">
        <v>111</v>
      </c>
      <c r="B26" s="54" t="s">
        <v>112</v>
      </c>
      <c r="C26" s="54" t="s">
        <v>70</v>
      </c>
      <c r="D26" s="55">
        <v>2.3303510948988007</v>
      </c>
      <c r="E26" s="55">
        <v>-4.6512819244749126</v>
      </c>
      <c r="F26" s="55">
        <v>11.125263520638054</v>
      </c>
      <c r="G26" s="55">
        <v>8.9644709959765834</v>
      </c>
      <c r="H26" s="55">
        <v>-1.8430624914179663</v>
      </c>
      <c r="I26" s="55">
        <v>5.266100145736381</v>
      </c>
      <c r="J26" s="56"/>
    </row>
    <row r="27" spans="1:10">
      <c r="A27" s="53" t="s">
        <v>113</v>
      </c>
      <c r="B27" s="54" t="s">
        <v>114</v>
      </c>
      <c r="C27" s="54" t="s">
        <v>70</v>
      </c>
      <c r="D27" s="55">
        <v>-0.26235529791101964</v>
      </c>
      <c r="E27" s="55">
        <v>-0.23444874723293879</v>
      </c>
      <c r="F27" s="55">
        <v>1.7572867181965166</v>
      </c>
      <c r="G27" s="55">
        <v>1.4239191297608003</v>
      </c>
      <c r="H27" s="55">
        <v>1.2220437386835046</v>
      </c>
      <c r="I27" s="55">
        <v>3.3465650199280637</v>
      </c>
      <c r="J27" s="56"/>
    </row>
    <row r="28" spans="1:10">
      <c r="A28" s="53" t="s">
        <v>115</v>
      </c>
      <c r="B28" s="54" t="s">
        <v>116</v>
      </c>
      <c r="C28" s="54" t="s">
        <v>70</v>
      </c>
      <c r="D28" s="55">
        <v>2.437693853731508</v>
      </c>
      <c r="E28" s="55">
        <v>2.5121992348581137</v>
      </c>
      <c r="F28" s="55">
        <v>2.908144239450023</v>
      </c>
      <c r="G28" s="55">
        <v>2.7094648972066779</v>
      </c>
      <c r="H28" s="55">
        <v>3.4244616339774723</v>
      </c>
      <c r="I28" s="55">
        <v>4.0238058871746656</v>
      </c>
      <c r="J28" s="56"/>
    </row>
    <row r="29" spans="1:10">
      <c r="A29" s="53" t="s">
        <v>117</v>
      </c>
      <c r="B29" s="54" t="s">
        <v>118</v>
      </c>
      <c r="C29" s="54" t="s">
        <v>70</v>
      </c>
      <c r="D29" s="55">
        <v>-3.7444492684672213</v>
      </c>
      <c r="E29" s="55">
        <v>5.58020639406441</v>
      </c>
      <c r="F29" s="55">
        <v>9.1296272590322598</v>
      </c>
      <c r="G29" s="55">
        <v>6.8166592077967199</v>
      </c>
      <c r="H29" s="55">
        <v>2.4110158104306829</v>
      </c>
      <c r="I29" s="55">
        <v>1.1408394804048043</v>
      </c>
      <c r="J29" s="56"/>
    </row>
    <row r="30" spans="1:10">
      <c r="A30" s="53" t="s">
        <v>119</v>
      </c>
      <c r="B30" s="54" t="s">
        <v>120</v>
      </c>
      <c r="C30" s="54" t="s">
        <v>70</v>
      </c>
      <c r="D30" s="55">
        <v>-1.0544055744867731</v>
      </c>
      <c r="E30" s="55">
        <v>-1.4603516195756723</v>
      </c>
      <c r="F30" s="55">
        <v>3.5235596325068133</v>
      </c>
      <c r="G30" s="55">
        <v>3.6827268498054599</v>
      </c>
      <c r="H30" s="55">
        <v>4.7445818211979152</v>
      </c>
      <c r="I30" s="55">
        <v>4.8249749693000394</v>
      </c>
      <c r="J30" s="56"/>
    </row>
    <row r="31" spans="1:10">
      <c r="A31" s="53" t="s">
        <v>121</v>
      </c>
      <c r="B31" s="54" t="s">
        <v>122</v>
      </c>
      <c r="C31" s="54" t="s">
        <v>70</v>
      </c>
      <c r="D31" s="55">
        <v>5.3200751696673985</v>
      </c>
      <c r="E31" s="55">
        <v>4.2114760493726404</v>
      </c>
      <c r="F31" s="55">
        <v>9.3175528112235479</v>
      </c>
      <c r="G31" s="55">
        <v>8.8171784667245188</v>
      </c>
      <c r="H31" s="55">
        <v>8.5477518100072949</v>
      </c>
      <c r="I31" s="55">
        <v>8.6670795864440002</v>
      </c>
      <c r="J31" s="56"/>
    </row>
    <row r="32" spans="1:10">
      <c r="A32" s="53" t="s">
        <v>123</v>
      </c>
      <c r="B32" s="54" t="s">
        <v>124</v>
      </c>
      <c r="C32" s="54" t="s">
        <v>70</v>
      </c>
      <c r="D32" s="55">
        <v>7.2129969969279486</v>
      </c>
      <c r="E32" s="55">
        <v>8.6833663247613373</v>
      </c>
      <c r="F32" s="55">
        <v>8.1673136462451623</v>
      </c>
      <c r="G32" s="55">
        <v>8.6238726166072155</v>
      </c>
      <c r="H32" s="55">
        <v>8.2073833701269354</v>
      </c>
      <c r="I32" s="55"/>
      <c r="J32" s="56"/>
    </row>
    <row r="33" spans="1:10">
      <c r="A33" s="53" t="s">
        <v>125</v>
      </c>
      <c r="B33" s="54" t="s">
        <v>126</v>
      </c>
      <c r="C33" s="54" t="s">
        <v>70</v>
      </c>
      <c r="D33" s="55">
        <v>10.482003761478159</v>
      </c>
      <c r="E33" s="55">
        <v>6.948319046115695</v>
      </c>
      <c r="F33" s="55">
        <v>9.2959565693101798</v>
      </c>
      <c r="G33" s="55">
        <v>10.000847290273617</v>
      </c>
      <c r="H33" s="55">
        <v>11.886306586141773</v>
      </c>
      <c r="I33" s="55">
        <v>8.6379180032873144</v>
      </c>
      <c r="J33" s="56"/>
    </row>
    <row r="34" spans="1:10">
      <c r="A34" s="53" t="s">
        <v>127</v>
      </c>
      <c r="B34" s="54" t="s">
        <v>128</v>
      </c>
      <c r="C34" s="54" t="s">
        <v>70</v>
      </c>
      <c r="D34" s="55">
        <v>8.4566898855715369</v>
      </c>
      <c r="E34" s="55">
        <v>11.114974667337034</v>
      </c>
      <c r="F34" s="55">
        <v>13.791590600606188</v>
      </c>
      <c r="G34" s="55">
        <v>10.310441672072772</v>
      </c>
      <c r="H34" s="55">
        <v>9.7067152531272587</v>
      </c>
      <c r="I34" s="55">
        <v>14.584713145457666</v>
      </c>
      <c r="J34" s="56"/>
    </row>
    <row r="35" spans="1:10">
      <c r="A35" s="53" t="s">
        <v>129</v>
      </c>
      <c r="B35" s="54" t="s">
        <v>130</v>
      </c>
      <c r="C35" s="54" t="s">
        <v>70</v>
      </c>
      <c r="D35" s="55">
        <v>7.4461729328155517</v>
      </c>
      <c r="E35" s="55">
        <v>5.9515551781793326</v>
      </c>
      <c r="F35" s="55">
        <v>3.9641147930333784</v>
      </c>
      <c r="G35" s="55">
        <v>3.5063370859802148</v>
      </c>
      <c r="H35" s="55">
        <v>2.1122025115647043</v>
      </c>
      <c r="I35" s="55">
        <v>3.5232312451286498</v>
      </c>
      <c r="J35" s="56"/>
    </row>
    <row r="36" spans="1:10">
      <c r="A36" s="53" t="s">
        <v>131</v>
      </c>
      <c r="B36" s="54" t="s">
        <v>132</v>
      </c>
      <c r="C36" s="54" t="s">
        <v>70</v>
      </c>
      <c r="D36" s="55"/>
      <c r="E36" s="55"/>
      <c r="F36" s="55"/>
      <c r="G36" s="55"/>
      <c r="H36" s="55"/>
      <c r="I36" s="55"/>
      <c r="J36" s="56"/>
    </row>
    <row r="37" spans="1:10">
      <c r="A37" s="53" t="s">
        <v>133</v>
      </c>
      <c r="B37" s="54" t="s">
        <v>134</v>
      </c>
      <c r="C37" s="54" t="s">
        <v>70</v>
      </c>
      <c r="D37" s="55">
        <v>6.2430201709285127</v>
      </c>
      <c r="E37" s="55">
        <v>6.0803398675572353</v>
      </c>
      <c r="F37" s="55">
        <v>7.4811503917792344</v>
      </c>
      <c r="G37" s="55">
        <v>9.3134035587694655</v>
      </c>
      <c r="H37" s="55">
        <v>9.4078917826020074</v>
      </c>
      <c r="I37" s="55"/>
      <c r="J37" s="56"/>
    </row>
    <row r="38" spans="1:10">
      <c r="A38" s="53" t="s">
        <v>135</v>
      </c>
      <c r="B38" s="54" t="s">
        <v>136</v>
      </c>
      <c r="C38" s="54" t="s">
        <v>70</v>
      </c>
      <c r="D38" s="55">
        <v>9.201339795558356</v>
      </c>
      <c r="E38" s="55">
        <v>7.1523087740189277</v>
      </c>
      <c r="F38" s="55">
        <v>11.289596068524821</v>
      </c>
      <c r="G38" s="55">
        <v>5.0696203565159959</v>
      </c>
      <c r="H38" s="55">
        <v>9.2923778943638595</v>
      </c>
      <c r="I38" s="55">
        <v>8.9311897379244485</v>
      </c>
      <c r="J38" s="56"/>
    </row>
    <row r="39" spans="1:10">
      <c r="A39" s="53" t="s">
        <v>137</v>
      </c>
      <c r="B39" s="54" t="s">
        <v>138</v>
      </c>
      <c r="C39" s="54" t="s">
        <v>70</v>
      </c>
      <c r="D39" s="55">
        <v>6.1412215134171131</v>
      </c>
      <c r="E39" s="55">
        <v>5.9788187855010921</v>
      </c>
      <c r="F39" s="55">
        <v>10.589200935767698</v>
      </c>
      <c r="G39" s="55">
        <v>10.595060759954659</v>
      </c>
      <c r="H39" s="55">
        <v>12.274579280766567</v>
      </c>
      <c r="I39" s="55">
        <v>13.236949050029622</v>
      </c>
      <c r="J39" s="56"/>
    </row>
    <row r="40" spans="1:10">
      <c r="A40" s="53" t="s">
        <v>139</v>
      </c>
      <c r="B40" s="54" t="s">
        <v>140</v>
      </c>
      <c r="C40" s="54" t="s">
        <v>70</v>
      </c>
      <c r="D40" s="55">
        <v>-6.9927472290415524</v>
      </c>
      <c r="E40" s="55">
        <v>-8.6510905641711311</v>
      </c>
      <c r="F40" s="55">
        <v>0.50964575519513655</v>
      </c>
      <c r="G40" s="55">
        <v>8.1213964528942775</v>
      </c>
      <c r="H40" s="55">
        <v>8.4468929956217362</v>
      </c>
      <c r="I40" s="55">
        <v>14.92319748623949</v>
      </c>
      <c r="J40" s="56"/>
    </row>
    <row r="41" spans="1:10">
      <c r="A41" s="53" t="s">
        <v>141</v>
      </c>
      <c r="B41" s="54" t="s">
        <v>142</v>
      </c>
      <c r="C41" s="54" t="s">
        <v>70</v>
      </c>
      <c r="D41" s="55">
        <v>0.81094657934554881</v>
      </c>
      <c r="E41" s="55">
        <v>-0.5129948665712023</v>
      </c>
      <c r="F41" s="55">
        <v>-5.268507905341683</v>
      </c>
      <c r="G41" s="55">
        <v>3.0162458871172175</v>
      </c>
      <c r="H41" s="55">
        <v>0.17527826019828327</v>
      </c>
      <c r="I41" s="55">
        <v>0.61684919540702099</v>
      </c>
      <c r="J41" s="56"/>
    </row>
    <row r="42" spans="1:10">
      <c r="A42" s="53" t="s">
        <v>143</v>
      </c>
      <c r="B42" s="54" t="s">
        <v>144</v>
      </c>
      <c r="C42" s="54" t="s">
        <v>70</v>
      </c>
      <c r="D42" s="55">
        <v>6.1184980010789598</v>
      </c>
      <c r="E42" s="55">
        <v>0.81335527750346015</v>
      </c>
      <c r="F42" s="55">
        <v>2.9598872115874806</v>
      </c>
      <c r="G42" s="55">
        <v>1.3387012803772256</v>
      </c>
      <c r="H42" s="55">
        <v>2.6898428333896649</v>
      </c>
      <c r="I42" s="55">
        <v>3.0255072869286628</v>
      </c>
      <c r="J42" s="56"/>
    </row>
    <row r="43" spans="1:10">
      <c r="A43" s="57" t="s">
        <v>145</v>
      </c>
      <c r="B43" s="54" t="s">
        <v>146</v>
      </c>
      <c r="C43" s="54" t="s">
        <v>70</v>
      </c>
      <c r="D43" s="55"/>
      <c r="E43" s="55"/>
      <c r="F43" s="55"/>
      <c r="G43" s="55"/>
      <c r="H43" s="55"/>
      <c r="I43" s="55"/>
      <c r="J43" s="56"/>
    </row>
    <row r="44" spans="1:10">
      <c r="A44" s="53" t="s">
        <v>147</v>
      </c>
      <c r="B44" s="54" t="s">
        <v>148</v>
      </c>
      <c r="C44" s="54" t="s">
        <v>70</v>
      </c>
      <c r="D44" s="55">
        <v>3.1275734791150476</v>
      </c>
      <c r="E44" s="55">
        <v>-7.2653559806801207</v>
      </c>
      <c r="F44" s="55">
        <v>3.3556398110268639</v>
      </c>
      <c r="G44" s="55">
        <v>2.9998485216583779</v>
      </c>
      <c r="H44" s="55">
        <v>2.1799019303204843</v>
      </c>
      <c r="I44" s="55">
        <v>2.508232422317489</v>
      </c>
      <c r="J44" s="56"/>
    </row>
    <row r="45" spans="1:10">
      <c r="A45" s="53" t="s">
        <v>149</v>
      </c>
      <c r="B45" s="54" t="s">
        <v>150</v>
      </c>
      <c r="C45" s="54" t="s">
        <v>70</v>
      </c>
      <c r="D45" s="55">
        <v>11.378544149845705</v>
      </c>
      <c r="E45" s="55">
        <v>10.613398068522347</v>
      </c>
      <c r="F45" s="55">
        <v>9.4792510204723186</v>
      </c>
      <c r="G45" s="55">
        <v>14.281239442930422</v>
      </c>
      <c r="H45" s="55">
        <v>11.066237910488798</v>
      </c>
      <c r="I45" s="55"/>
      <c r="J45" s="56"/>
    </row>
    <row r="46" spans="1:10">
      <c r="A46" s="53" t="s">
        <v>151</v>
      </c>
      <c r="B46" s="54" t="s">
        <v>152</v>
      </c>
      <c r="C46" s="54" t="s">
        <v>70</v>
      </c>
      <c r="D46" s="55">
        <v>-2.5325564082404224</v>
      </c>
      <c r="E46" s="55">
        <v>-1.5634182310371254</v>
      </c>
      <c r="F46" s="55">
        <v>-1.107699075602355</v>
      </c>
      <c r="G46" s="55">
        <v>-1.4561292551545781</v>
      </c>
      <c r="H46" s="55">
        <v>-1.3133917544051037</v>
      </c>
      <c r="I46" s="55"/>
      <c r="J46" s="56"/>
    </row>
    <row r="47" spans="1:10">
      <c r="A47" s="53" t="s">
        <v>153</v>
      </c>
      <c r="B47" s="54" t="s">
        <v>154</v>
      </c>
      <c r="C47" s="54" t="s">
        <v>70</v>
      </c>
      <c r="D47" s="55">
        <v>6.7267270520504212</v>
      </c>
      <c r="E47" s="55">
        <v>5.0628199739500062</v>
      </c>
      <c r="F47" s="55">
        <v>13.591641795826995</v>
      </c>
      <c r="G47" s="55">
        <v>14.46746476417794</v>
      </c>
      <c r="H47" s="55">
        <v>7.8330994564148622</v>
      </c>
      <c r="I47" s="55">
        <v>6.3398617275383407</v>
      </c>
      <c r="J47" s="56"/>
    </row>
    <row r="48" spans="1:10">
      <c r="A48" s="53" t="s">
        <v>155</v>
      </c>
      <c r="B48" s="54" t="s">
        <v>156</v>
      </c>
      <c r="C48" s="54" t="s">
        <v>70</v>
      </c>
      <c r="D48" s="55">
        <v>21.684168437664471</v>
      </c>
      <c r="E48" s="55">
        <v>22.637126344562027</v>
      </c>
      <c r="F48" s="55">
        <v>23.320828961207223</v>
      </c>
      <c r="G48" s="55">
        <v>20.809243183104055</v>
      </c>
      <c r="H48" s="55">
        <v>18.629039930165213</v>
      </c>
      <c r="I48" s="55"/>
      <c r="J48" s="56"/>
    </row>
    <row r="49" spans="1:10">
      <c r="A49" s="53" t="s">
        <v>157</v>
      </c>
      <c r="B49" s="54" t="s">
        <v>158</v>
      </c>
      <c r="C49" s="54" t="s">
        <v>70</v>
      </c>
      <c r="D49" s="55">
        <v>10.047094394440014</v>
      </c>
      <c r="E49" s="55">
        <v>10.439225132201791</v>
      </c>
      <c r="F49" s="55">
        <v>5.5791352511643924</v>
      </c>
      <c r="G49" s="55">
        <v>6.1741274132375645</v>
      </c>
      <c r="H49" s="55">
        <v>6.6313196449813496</v>
      </c>
      <c r="I49" s="55">
        <v>5.0353542723572122</v>
      </c>
      <c r="J49" s="56"/>
    </row>
    <row r="50" spans="1:10">
      <c r="A50" s="53" t="s">
        <v>159</v>
      </c>
      <c r="B50" s="54" t="s">
        <v>160</v>
      </c>
      <c r="C50" s="54" t="s">
        <v>70</v>
      </c>
      <c r="D50" s="55"/>
      <c r="E50" s="55"/>
      <c r="F50" s="55"/>
      <c r="G50" s="55"/>
      <c r="H50" s="55"/>
      <c r="I50" s="55"/>
      <c r="J50" s="56"/>
    </row>
    <row r="51" spans="1:10">
      <c r="A51" s="53" t="s">
        <v>161</v>
      </c>
      <c r="B51" s="54" t="s">
        <v>162</v>
      </c>
      <c r="C51" s="54" t="s">
        <v>70</v>
      </c>
      <c r="D51" s="55">
        <v>7.7987682575849497</v>
      </c>
      <c r="E51" s="55">
        <v>6.0757342601581348</v>
      </c>
      <c r="F51" s="55">
        <v>9.8373132915503501</v>
      </c>
      <c r="G51" s="55">
        <v>9.8978704817760388</v>
      </c>
      <c r="H51" s="55">
        <v>10.442147023471538</v>
      </c>
      <c r="I51" s="55">
        <v>9.646905835854767</v>
      </c>
      <c r="J51" s="56"/>
    </row>
    <row r="52" spans="1:10">
      <c r="A52" s="53" t="s">
        <v>163</v>
      </c>
      <c r="B52" s="54" t="s">
        <v>164</v>
      </c>
      <c r="C52" s="54" t="s">
        <v>70</v>
      </c>
      <c r="D52" s="55">
        <v>7.3462891263998316</v>
      </c>
      <c r="E52" s="55">
        <v>5.6150083428939963</v>
      </c>
      <c r="F52" s="55">
        <v>7.672991070334481</v>
      </c>
      <c r="G52" s="55">
        <v>13.306160999510153</v>
      </c>
      <c r="H52" s="55">
        <v>13.269598531839488</v>
      </c>
      <c r="I52" s="55">
        <v>12.932013597054016</v>
      </c>
      <c r="J52" s="56"/>
    </row>
    <row r="53" spans="1:10">
      <c r="A53" s="53" t="s">
        <v>165</v>
      </c>
      <c r="B53" s="54" t="s">
        <v>166</v>
      </c>
      <c r="C53" s="54" t="s">
        <v>70</v>
      </c>
      <c r="D53" s="55">
        <v>4.7165198739347085</v>
      </c>
      <c r="E53" s="55">
        <v>1.0607495161652087</v>
      </c>
      <c r="F53" s="55">
        <v>1.4053703421403132</v>
      </c>
      <c r="G53" s="55">
        <v>3.084316706949437</v>
      </c>
      <c r="H53" s="55">
        <v>2.0403923435441595</v>
      </c>
      <c r="I53" s="55">
        <v>1.0240188521884304</v>
      </c>
      <c r="J53" s="56"/>
    </row>
    <row r="54" spans="1:10">
      <c r="A54" s="53" t="s">
        <v>167</v>
      </c>
      <c r="B54" s="54" t="s">
        <v>168</v>
      </c>
      <c r="C54" s="54" t="s">
        <v>70</v>
      </c>
      <c r="D54" s="55">
        <v>13.554792887701447</v>
      </c>
      <c r="E54" s="55">
        <v>9.971806992330766</v>
      </c>
      <c r="F54" s="55">
        <v>14.356962984823213</v>
      </c>
      <c r="G54" s="55">
        <v>18.453282416028514</v>
      </c>
      <c r="H54" s="55">
        <v>14.294612393423874</v>
      </c>
      <c r="I54" s="55">
        <v>15.012954778816804</v>
      </c>
      <c r="J54" s="56"/>
    </row>
    <row r="55" spans="1:10">
      <c r="A55" s="53" t="s">
        <v>169</v>
      </c>
      <c r="B55" s="54" t="s">
        <v>170</v>
      </c>
      <c r="C55" s="54" t="s">
        <v>70</v>
      </c>
      <c r="D55" s="55">
        <v>9.4663991213288252</v>
      </c>
      <c r="E55" s="55">
        <v>7.8805028048182209</v>
      </c>
      <c r="F55" s="55">
        <v>7.7765846545023205</v>
      </c>
      <c r="G55" s="55">
        <v>8.3744829835613928</v>
      </c>
      <c r="H55" s="55"/>
      <c r="I55" s="55"/>
      <c r="J55" s="56"/>
    </row>
    <row r="56" spans="1:10">
      <c r="A56" s="53" t="s">
        <v>171</v>
      </c>
      <c r="B56" s="54" t="s">
        <v>172</v>
      </c>
      <c r="C56" s="54" t="s">
        <v>70</v>
      </c>
      <c r="D56" s="55">
        <v>11.408714871178175</v>
      </c>
      <c r="E56" s="55">
        <v>3.813334041598317</v>
      </c>
      <c r="F56" s="55">
        <v>3.4654360712343135</v>
      </c>
      <c r="G56" s="55">
        <v>2.0030095539315615</v>
      </c>
      <c r="H56" s="55">
        <v>5.9889005474611681</v>
      </c>
      <c r="I56" s="55">
        <v>4.2888583336254671</v>
      </c>
      <c r="J56" s="56"/>
    </row>
    <row r="57" spans="1:10">
      <c r="A57" s="53" t="s">
        <v>173</v>
      </c>
      <c r="B57" s="54" t="s">
        <v>174</v>
      </c>
      <c r="C57" s="54" t="s">
        <v>70</v>
      </c>
      <c r="D57" s="55">
        <v>5.209260336441063</v>
      </c>
      <c r="E57" s="55">
        <v>5.984487094438621</v>
      </c>
      <c r="F57" s="55">
        <v>5.3112339116384648</v>
      </c>
      <c r="G57" s="55">
        <v>3.1354258299097899</v>
      </c>
      <c r="H57" s="55">
        <v>1.1673418003727163</v>
      </c>
      <c r="I57" s="55">
        <v>1.1124308725410361</v>
      </c>
      <c r="J57" s="56"/>
    </row>
    <row r="58" spans="1:10">
      <c r="A58" s="53" t="s">
        <v>175</v>
      </c>
      <c r="B58" s="54" t="s">
        <v>176</v>
      </c>
      <c r="C58" s="54" t="s">
        <v>70</v>
      </c>
      <c r="D58" s="55">
        <v>-1.7460975355976769</v>
      </c>
      <c r="E58" s="55">
        <v>4.5943767488372984</v>
      </c>
      <c r="F58" s="55">
        <v>7.7501885648907152</v>
      </c>
      <c r="G58" s="55">
        <v>6.374931242121253</v>
      </c>
      <c r="H58" s="55">
        <v>6.8489357256686052</v>
      </c>
      <c r="I58" s="55">
        <v>8.0893839081886956</v>
      </c>
      <c r="J58" s="56"/>
    </row>
    <row r="59" spans="1:10">
      <c r="A59" s="53" t="s">
        <v>177</v>
      </c>
      <c r="B59" s="54" t="s">
        <v>178</v>
      </c>
      <c r="C59" s="54" t="s">
        <v>70</v>
      </c>
      <c r="D59" s="55">
        <v>-2.0630529973489278</v>
      </c>
      <c r="E59" s="55">
        <v>-12.110129957446631</v>
      </c>
      <c r="F59" s="55">
        <v>-8.8680040253683536</v>
      </c>
      <c r="G59" s="55">
        <v>-17.374282457849187</v>
      </c>
      <c r="H59" s="55">
        <v>1.5679594655199438</v>
      </c>
      <c r="I59" s="55"/>
      <c r="J59" s="56"/>
    </row>
    <row r="60" spans="1:10">
      <c r="A60" s="53" t="s">
        <v>179</v>
      </c>
      <c r="B60" s="54" t="s">
        <v>180</v>
      </c>
      <c r="C60" s="54" t="s">
        <v>70</v>
      </c>
      <c r="D60" s="55">
        <v>-2.7969796530110127</v>
      </c>
      <c r="E60" s="55">
        <v>-8.8882995912877067</v>
      </c>
      <c r="F60" s="55">
        <v>10.09488707942687</v>
      </c>
      <c r="G60" s="55">
        <v>13.059825252321337</v>
      </c>
      <c r="H60" s="55"/>
      <c r="I60" s="55"/>
      <c r="J60" s="56"/>
    </row>
    <row r="61" spans="1:10">
      <c r="A61" s="53" t="s">
        <v>181</v>
      </c>
      <c r="B61" s="54" t="s">
        <v>182</v>
      </c>
      <c r="C61" s="54" t="s">
        <v>70</v>
      </c>
      <c r="D61" s="55">
        <v>4.415101367572082</v>
      </c>
      <c r="E61" s="55">
        <v>4.5164674476469786</v>
      </c>
      <c r="F61" s="55">
        <v>4.976840681523754</v>
      </c>
      <c r="G61" s="55">
        <v>6.1922238608370526</v>
      </c>
      <c r="H61" s="55">
        <v>3.6130444261158918</v>
      </c>
      <c r="I61" s="55">
        <v>1.6303290643174924</v>
      </c>
      <c r="J61" s="56"/>
    </row>
    <row r="62" spans="1:10">
      <c r="A62" s="53" t="s">
        <v>183</v>
      </c>
      <c r="B62" s="54" t="s">
        <v>184</v>
      </c>
      <c r="C62" s="54" t="s">
        <v>70</v>
      </c>
      <c r="D62" s="55">
        <v>3.7133026786501824</v>
      </c>
      <c r="E62" s="55">
        <v>4.0648743992786125</v>
      </c>
      <c r="F62" s="55">
        <v>1.2688518746659174</v>
      </c>
      <c r="G62" s="55">
        <v>2.1007532004605305</v>
      </c>
      <c r="H62" s="55">
        <v>2.6017870196076096</v>
      </c>
      <c r="I62" s="55">
        <v>0.76067721905818819</v>
      </c>
      <c r="J62" s="56"/>
    </row>
    <row r="63" spans="1:10">
      <c r="A63" s="53" t="s">
        <v>185</v>
      </c>
      <c r="B63" s="54" t="s">
        <v>186</v>
      </c>
      <c r="C63" s="54" t="s">
        <v>70</v>
      </c>
      <c r="D63" s="55">
        <v>3.7003971176326145</v>
      </c>
      <c r="E63" s="55">
        <v>3.0854695119419571</v>
      </c>
      <c r="F63" s="55">
        <v>3.7900380735487937</v>
      </c>
      <c r="G63" s="55">
        <v>3.8718128178169677</v>
      </c>
      <c r="H63" s="55">
        <v>4.0266267306580135</v>
      </c>
      <c r="I63" s="55">
        <v>3.3500575552272913</v>
      </c>
      <c r="J63" s="56"/>
    </row>
    <row r="64" spans="1:10">
      <c r="A64" s="53" t="s">
        <v>187</v>
      </c>
      <c r="B64" s="54" t="s">
        <v>188</v>
      </c>
      <c r="C64" s="54" t="s">
        <v>70</v>
      </c>
      <c r="D64" s="55">
        <v>9.6638896454091547</v>
      </c>
      <c r="E64" s="55">
        <v>13.064603825759756</v>
      </c>
      <c r="F64" s="55">
        <v>10.413885200055416</v>
      </c>
      <c r="G64" s="55">
        <v>8.643204711464632</v>
      </c>
      <c r="H64" s="55">
        <v>9.2132001958032443</v>
      </c>
      <c r="I64" s="55">
        <v>11.381840222349837</v>
      </c>
      <c r="J64" s="56"/>
    </row>
    <row r="65" spans="1:10">
      <c r="A65" s="53" t="s">
        <v>189</v>
      </c>
      <c r="B65" s="54" t="s">
        <v>190</v>
      </c>
      <c r="C65" s="54" t="s">
        <v>70</v>
      </c>
      <c r="D65" s="55">
        <v>0.56449679976306844</v>
      </c>
      <c r="E65" s="55">
        <v>2.161264310770826</v>
      </c>
      <c r="F65" s="55">
        <v>4.0958831713319972</v>
      </c>
      <c r="G65" s="55">
        <v>3.2298365607482573</v>
      </c>
      <c r="H65" s="55">
        <v>5.3610311154597952</v>
      </c>
      <c r="I65" s="55">
        <v>6.0570503265061104</v>
      </c>
      <c r="J65" s="56"/>
    </row>
    <row r="66" spans="1:10">
      <c r="A66" s="53" t="s">
        <v>191</v>
      </c>
      <c r="B66" s="54" t="s">
        <v>192</v>
      </c>
      <c r="C66" s="54" t="s">
        <v>70</v>
      </c>
      <c r="D66" s="55">
        <v>3.8419313089116773</v>
      </c>
      <c r="E66" s="55">
        <v>3.4177013286106876</v>
      </c>
      <c r="F66" s="55">
        <v>2.3596057981146945</v>
      </c>
      <c r="G66" s="55">
        <v>1.8740187208306809</v>
      </c>
      <c r="H66" s="55">
        <v>-0.44495929329978517</v>
      </c>
      <c r="I66" s="55"/>
      <c r="J66" s="56"/>
    </row>
    <row r="67" spans="1:10">
      <c r="A67" s="53" t="s">
        <v>193</v>
      </c>
      <c r="B67" s="54" t="s">
        <v>194</v>
      </c>
      <c r="C67" s="54" t="s">
        <v>70</v>
      </c>
      <c r="D67" s="55">
        <v>12.025898002272436</v>
      </c>
      <c r="E67" s="55">
        <v>3.8406757019898001</v>
      </c>
      <c r="F67" s="55">
        <v>9.4535880774346612</v>
      </c>
      <c r="G67" s="55">
        <v>11.338859648395648</v>
      </c>
      <c r="H67" s="55">
        <v>7.8895819875737914</v>
      </c>
      <c r="I67" s="55">
        <v>6.3622466452609263</v>
      </c>
      <c r="J67" s="56"/>
    </row>
    <row r="68" spans="1:10">
      <c r="A68" s="53" t="s">
        <v>195</v>
      </c>
      <c r="B68" s="54" t="s">
        <v>196</v>
      </c>
      <c r="C68" s="54" t="s">
        <v>70</v>
      </c>
      <c r="D68" s="55">
        <v>11.882444600202353</v>
      </c>
      <c r="E68" s="55">
        <v>2.2801457917462891</v>
      </c>
      <c r="F68" s="55">
        <v>14.028000125625613</v>
      </c>
      <c r="G68" s="55">
        <v>17.981012960048741</v>
      </c>
      <c r="H68" s="55">
        <v>12.863696957882439</v>
      </c>
      <c r="I68" s="55">
        <v>21.593981925998751</v>
      </c>
      <c r="J68" s="56"/>
    </row>
    <row r="69" spans="1:10">
      <c r="A69" s="53" t="s">
        <v>197</v>
      </c>
      <c r="B69" s="54" t="s">
        <v>198</v>
      </c>
      <c r="C69" s="54" t="s">
        <v>70</v>
      </c>
      <c r="D69" s="55">
        <v>7.6063197121154165</v>
      </c>
      <c r="E69" s="55">
        <v>5.8590162708458093</v>
      </c>
      <c r="F69" s="55">
        <v>6.8334678726488702</v>
      </c>
      <c r="G69" s="55">
        <v>7.0117143023041484</v>
      </c>
      <c r="H69" s="55">
        <v>6.358704286725021</v>
      </c>
      <c r="I69" s="55">
        <v>7.2591136701744858</v>
      </c>
      <c r="J69" s="56"/>
    </row>
    <row r="70" spans="1:10">
      <c r="A70" s="53" t="s">
        <v>199</v>
      </c>
      <c r="B70" s="54" t="s">
        <v>200</v>
      </c>
      <c r="C70" s="54" t="s">
        <v>70</v>
      </c>
      <c r="D70" s="55">
        <v>2.2781903614354602</v>
      </c>
      <c r="E70" s="55">
        <v>4.1078200718085434</v>
      </c>
      <c r="F70" s="55">
        <v>4.3073753160862456</v>
      </c>
      <c r="G70" s="55">
        <v>3.7579396346721174</v>
      </c>
      <c r="H70" s="55">
        <v>3.6410328686975055</v>
      </c>
      <c r="I70" s="55">
        <v>1.2949413160729617</v>
      </c>
      <c r="J70" s="56"/>
    </row>
    <row r="71" spans="1:10">
      <c r="A71" s="53" t="s">
        <v>201</v>
      </c>
      <c r="B71" s="54" t="s">
        <v>202</v>
      </c>
      <c r="C71" s="54" t="s">
        <v>70</v>
      </c>
      <c r="D71" s="55">
        <v>8.8609886357971988</v>
      </c>
      <c r="E71" s="55">
        <v>8.3660483220343309</v>
      </c>
      <c r="F71" s="55">
        <v>9.8132803780144062</v>
      </c>
      <c r="G71" s="55">
        <v>8.940296008436686</v>
      </c>
      <c r="H71" s="55">
        <v>5.8796684354624889</v>
      </c>
      <c r="I71" s="55">
        <v>7.8683546533285744</v>
      </c>
      <c r="J71" s="56"/>
    </row>
    <row r="72" spans="1:10">
      <c r="A72" s="53" t="s">
        <v>203</v>
      </c>
      <c r="B72" s="54" t="s">
        <v>204</v>
      </c>
      <c r="C72" s="54" t="s">
        <v>70</v>
      </c>
      <c r="D72" s="55">
        <v>-5.6259003502887479</v>
      </c>
      <c r="E72" s="55">
        <v>-10.266073365642164</v>
      </c>
      <c r="F72" s="55">
        <v>-2.3285775946298011</v>
      </c>
      <c r="G72" s="55">
        <v>4.3280976871908461</v>
      </c>
      <c r="H72" s="55">
        <v>8.8072706530409341</v>
      </c>
      <c r="I72" s="55">
        <v>42.469242456660446</v>
      </c>
      <c r="J72" s="56"/>
    </row>
    <row r="73" spans="1:10">
      <c r="A73" s="53" t="s">
        <v>205</v>
      </c>
      <c r="B73" s="54" t="s">
        <v>206</v>
      </c>
      <c r="C73" s="54" t="s">
        <v>70</v>
      </c>
      <c r="D73" s="55">
        <v>8.1641727319065875</v>
      </c>
      <c r="E73" s="55">
        <v>4.0208352077348692</v>
      </c>
      <c r="F73" s="55">
        <v>1.6777813495600313</v>
      </c>
      <c r="G73" s="55">
        <v>5.5125557498094535</v>
      </c>
      <c r="H73" s="55">
        <v>5.9236027407079224</v>
      </c>
      <c r="I73" s="55">
        <v>5.5401653880958257</v>
      </c>
      <c r="J73" s="56"/>
    </row>
    <row r="74" spans="1:10">
      <c r="A74" s="53" t="s">
        <v>207</v>
      </c>
      <c r="B74" s="54" t="s">
        <v>208</v>
      </c>
      <c r="C74" s="54" t="s">
        <v>70</v>
      </c>
      <c r="D74" s="55">
        <v>8.3137236048874126</v>
      </c>
      <c r="E74" s="55">
        <v>2.952691976756471</v>
      </c>
      <c r="F74" s="55">
        <v>9.1650802162970084</v>
      </c>
      <c r="G74" s="55">
        <v>9.9943832495601512</v>
      </c>
      <c r="H74" s="55">
        <v>10.521626106908963</v>
      </c>
      <c r="I74" s="55">
        <v>11.724760710588345</v>
      </c>
      <c r="J74" s="56"/>
    </row>
    <row r="75" spans="1:10">
      <c r="A75" s="53" t="s">
        <v>209</v>
      </c>
      <c r="B75" s="54" t="s">
        <v>210</v>
      </c>
      <c r="C75" s="54" t="s">
        <v>70</v>
      </c>
      <c r="D75" s="55">
        <v>-7.1487311619433358</v>
      </c>
      <c r="E75" s="55">
        <v>-10.359951286304355</v>
      </c>
      <c r="F75" s="55">
        <v>-10.900155177134662</v>
      </c>
      <c r="G75" s="55">
        <v>13.676812864126893</v>
      </c>
      <c r="H75" s="55">
        <v>28.191196179560688</v>
      </c>
      <c r="I75" s="55"/>
      <c r="J75" s="56"/>
    </row>
    <row r="76" spans="1:10">
      <c r="A76" s="53" t="s">
        <v>211</v>
      </c>
      <c r="B76" s="54" t="s">
        <v>212</v>
      </c>
      <c r="C76" s="54" t="s">
        <v>70</v>
      </c>
      <c r="D76" s="55">
        <v>3.2623319073045156</v>
      </c>
      <c r="E76" s="55">
        <v>7.2939109877089585</v>
      </c>
      <c r="F76" s="55">
        <v>6.5994789414978428</v>
      </c>
      <c r="G76" s="55">
        <v>7.323025407006317</v>
      </c>
      <c r="H76" s="55">
        <v>4.0339057171258084</v>
      </c>
      <c r="I76" s="55">
        <v>8.3076959656419973</v>
      </c>
      <c r="J76" s="56"/>
    </row>
    <row r="77" spans="1:10">
      <c r="A77" s="53" t="s">
        <v>213</v>
      </c>
      <c r="B77" s="54" t="s">
        <v>214</v>
      </c>
      <c r="C77" s="54" t="s">
        <v>70</v>
      </c>
      <c r="D77" s="55">
        <v>-10.830082008411607</v>
      </c>
      <c r="E77" s="55">
        <v>4.4963496167461097</v>
      </c>
      <c r="F77" s="55">
        <v>-0.29633938835420071</v>
      </c>
      <c r="G77" s="55">
        <v>2.7326148494378772</v>
      </c>
      <c r="H77" s="55">
        <v>3.9853991903569952</v>
      </c>
      <c r="I77" s="55">
        <v>5.733644259306212</v>
      </c>
      <c r="J77" s="56"/>
    </row>
    <row r="78" spans="1:10">
      <c r="A78" s="53" t="s">
        <v>215</v>
      </c>
      <c r="B78" s="54" t="s">
        <v>216</v>
      </c>
      <c r="C78" s="54" t="s">
        <v>70</v>
      </c>
      <c r="D78" s="55">
        <v>10.634090985761427</v>
      </c>
      <c r="E78" s="55">
        <v>3.0894080018807481E-2</v>
      </c>
      <c r="F78" s="55">
        <v>1.8634298095339776</v>
      </c>
      <c r="G78" s="55">
        <v>4.5583211781307353</v>
      </c>
      <c r="H78" s="55"/>
      <c r="I78" s="55"/>
      <c r="J78" s="56"/>
    </row>
    <row r="79" spans="1:10">
      <c r="A79" s="53" t="s">
        <v>217</v>
      </c>
      <c r="B79" s="54" t="s">
        <v>218</v>
      </c>
      <c r="C79" s="54" t="s">
        <v>70</v>
      </c>
      <c r="D79" s="55">
        <v>0.44943633963093688</v>
      </c>
      <c r="E79" s="55">
        <v>-2.0878983736296619</v>
      </c>
      <c r="F79" s="55">
        <v>-1.5709470031394193</v>
      </c>
      <c r="G79" s="55">
        <v>-2.2986689063068981</v>
      </c>
      <c r="H79" s="55">
        <v>-3.0893500811896959</v>
      </c>
      <c r="I79" s="55">
        <v>0.82567593143606977</v>
      </c>
      <c r="J79" s="56"/>
    </row>
    <row r="80" spans="1:10">
      <c r="A80" s="53" t="s">
        <v>219</v>
      </c>
      <c r="B80" s="54" t="s">
        <v>220</v>
      </c>
      <c r="C80" s="54" t="s">
        <v>70</v>
      </c>
      <c r="D80" s="55">
        <v>4.7560661512282687</v>
      </c>
      <c r="E80" s="55">
        <v>6.3053207836295426</v>
      </c>
      <c r="F80" s="55">
        <v>5.1195195779252849</v>
      </c>
      <c r="G80" s="55">
        <v>7.8345142198743778</v>
      </c>
      <c r="H80" s="55">
        <v>4.3591607407407498</v>
      </c>
      <c r="I80" s="55">
        <v>4.442936297218826</v>
      </c>
      <c r="J80" s="56"/>
    </row>
    <row r="81" spans="1:10">
      <c r="A81" s="53" t="s">
        <v>221</v>
      </c>
      <c r="B81" s="54" t="s">
        <v>222</v>
      </c>
      <c r="C81" s="54" t="s">
        <v>70</v>
      </c>
      <c r="D81" s="55">
        <v>36.955546574341135</v>
      </c>
      <c r="E81" s="55">
        <v>40.903730192608144</v>
      </c>
      <c r="F81" s="55">
        <v>51.673072989274168</v>
      </c>
      <c r="G81" s="55">
        <v>52.099438356729358</v>
      </c>
      <c r="H81" s="55">
        <v>45.351450645178538</v>
      </c>
      <c r="I81" s="55">
        <v>49.692120655175515</v>
      </c>
      <c r="J81" s="56"/>
    </row>
    <row r="82" spans="1:10">
      <c r="A82" s="53" t="s">
        <v>223</v>
      </c>
      <c r="B82" s="54" t="s">
        <v>224</v>
      </c>
      <c r="C82" s="54" t="s">
        <v>70</v>
      </c>
      <c r="D82" s="55">
        <v>9.0506081510195511</v>
      </c>
      <c r="E82" s="55">
        <v>-0.39791491585784483</v>
      </c>
      <c r="F82" s="55">
        <v>4.6825996675202859</v>
      </c>
      <c r="G82" s="55">
        <v>4.8254265401868031</v>
      </c>
      <c r="H82" s="55">
        <v>8.1371669059826477</v>
      </c>
      <c r="I82" s="55">
        <v>10.052221229156018</v>
      </c>
      <c r="J82" s="56"/>
    </row>
    <row r="83" spans="1:10">
      <c r="A83" s="53" t="s">
        <v>225</v>
      </c>
      <c r="B83" s="54" t="s">
        <v>226</v>
      </c>
      <c r="C83" s="54" t="s">
        <v>70</v>
      </c>
      <c r="D83" s="55">
        <v>0.76710275232633274</v>
      </c>
      <c r="E83" s="55">
        <v>-0.35335057134163222</v>
      </c>
      <c r="F83" s="55">
        <v>1.4318100388245953</v>
      </c>
      <c r="G83" s="55">
        <v>2.4437012022894429</v>
      </c>
      <c r="H83" s="55">
        <v>-1.0871218441912949</v>
      </c>
      <c r="I83" s="55">
        <v>0.88640248475257222</v>
      </c>
      <c r="J83" s="56"/>
    </row>
    <row r="84" spans="1:10">
      <c r="A84" s="53" t="s">
        <v>227</v>
      </c>
      <c r="B84" s="54" t="s">
        <v>228</v>
      </c>
      <c r="C84" s="54" t="s">
        <v>70</v>
      </c>
      <c r="D84" s="55">
        <v>7.2931855562144214</v>
      </c>
      <c r="E84" s="55">
        <v>4.961615665997356</v>
      </c>
      <c r="F84" s="55">
        <v>7.4177249686633004</v>
      </c>
      <c r="G84" s="55">
        <v>3.4071199898690447</v>
      </c>
      <c r="H84" s="55">
        <v>6.2385949003326981</v>
      </c>
      <c r="I84" s="55">
        <v>4.1614648034192765</v>
      </c>
      <c r="J84" s="56"/>
    </row>
    <row r="85" spans="1:10">
      <c r="A85" s="57" t="s">
        <v>229</v>
      </c>
      <c r="B85" s="54" t="s">
        <v>230</v>
      </c>
      <c r="C85" s="54" t="s">
        <v>70</v>
      </c>
      <c r="D85" s="55"/>
      <c r="E85" s="55"/>
      <c r="F85" s="55"/>
      <c r="G85" s="55"/>
      <c r="H85" s="55"/>
      <c r="I85" s="55"/>
      <c r="J85" s="56"/>
    </row>
    <row r="86" spans="1:10">
      <c r="A86" s="53" t="s">
        <v>231</v>
      </c>
      <c r="B86" s="54" t="s">
        <v>232</v>
      </c>
      <c r="C86" s="54" t="s">
        <v>70</v>
      </c>
      <c r="D86" s="55"/>
      <c r="E86" s="55"/>
      <c r="F86" s="55"/>
      <c r="G86" s="55">
        <v>7.1615813449068089</v>
      </c>
      <c r="H86" s="55">
        <v>6.0149052347118674</v>
      </c>
      <c r="I86" s="55">
        <v>1.5169044716295521</v>
      </c>
      <c r="J86" s="56"/>
    </row>
    <row r="87" spans="1:10">
      <c r="A87" s="53" t="s">
        <v>233</v>
      </c>
      <c r="B87" s="54" t="s">
        <v>234</v>
      </c>
      <c r="C87" s="54" t="s">
        <v>70</v>
      </c>
      <c r="D87" s="55">
        <v>7.0527676545635254</v>
      </c>
      <c r="E87" s="55">
        <v>8.3831388098213395</v>
      </c>
      <c r="F87" s="55">
        <v>9.368891693229271</v>
      </c>
      <c r="G87" s="55">
        <v>7.1747301858358679</v>
      </c>
      <c r="H87" s="55">
        <v>8.2903795762310288</v>
      </c>
      <c r="I87" s="55">
        <v>8.165240762827187</v>
      </c>
      <c r="J87" s="56"/>
    </row>
    <row r="88" spans="1:10">
      <c r="A88" s="53" t="s">
        <v>235</v>
      </c>
      <c r="B88" s="54" t="s">
        <v>236</v>
      </c>
      <c r="C88" s="54" t="s">
        <v>70</v>
      </c>
      <c r="D88" s="55">
        <v>-13.730174652507824</v>
      </c>
      <c r="E88" s="55">
        <v>1.2944589484676738</v>
      </c>
      <c r="F88" s="55">
        <v>4.7253308171300787</v>
      </c>
      <c r="G88" s="55">
        <v>15.134097464219458</v>
      </c>
      <c r="H88" s="55">
        <v>10.774052884427341</v>
      </c>
      <c r="I88" s="55">
        <v>17.346007228455179</v>
      </c>
      <c r="J88" s="56"/>
    </row>
    <row r="89" spans="1:10">
      <c r="A89" s="53" t="s">
        <v>237</v>
      </c>
      <c r="B89" s="54" t="s">
        <v>238</v>
      </c>
      <c r="C89" s="54" t="s">
        <v>70</v>
      </c>
      <c r="D89" s="55">
        <v>8.007123422355285</v>
      </c>
      <c r="E89" s="55">
        <v>15.259030254631764</v>
      </c>
      <c r="F89" s="55">
        <v>10.352816058882896</v>
      </c>
      <c r="G89" s="55">
        <v>10.973210483493459</v>
      </c>
      <c r="H89" s="55">
        <v>11.942232150404321</v>
      </c>
      <c r="I89" s="55">
        <v>10.427875543883927</v>
      </c>
      <c r="J89" s="56"/>
    </row>
    <row r="90" spans="1:10">
      <c r="A90" s="53" t="s">
        <v>239</v>
      </c>
      <c r="B90" s="54" t="s">
        <v>240</v>
      </c>
      <c r="C90" s="54" t="s">
        <v>70</v>
      </c>
      <c r="D90" s="55">
        <v>-1.579411472509302</v>
      </c>
      <c r="E90" s="55">
        <v>0.94583842807057739</v>
      </c>
      <c r="F90" s="55">
        <v>15.855632084106322</v>
      </c>
      <c r="G90" s="55"/>
      <c r="H90" s="55"/>
      <c r="I90" s="55"/>
      <c r="J90" s="56"/>
    </row>
    <row r="91" spans="1:10">
      <c r="A91" s="53" t="s">
        <v>241</v>
      </c>
      <c r="B91" s="54" t="s">
        <v>242</v>
      </c>
      <c r="C91" s="54" t="s">
        <v>70</v>
      </c>
      <c r="D91" s="55">
        <v>6.9684351780066436</v>
      </c>
      <c r="E91" s="55">
        <v>4.8017001815557956</v>
      </c>
      <c r="F91" s="55">
        <v>5.341740748358438</v>
      </c>
      <c r="G91" s="55">
        <v>5.1193207114627546</v>
      </c>
      <c r="H91" s="55">
        <v>6.6379717043278443</v>
      </c>
      <c r="I91" s="55">
        <v>7.4812542454665403</v>
      </c>
      <c r="J91" s="56"/>
    </row>
    <row r="92" spans="1:10">
      <c r="A92" s="53" t="s">
        <v>243</v>
      </c>
      <c r="B92" s="54" t="s">
        <v>244</v>
      </c>
      <c r="C92" s="54" t="s">
        <v>70</v>
      </c>
      <c r="D92" s="55">
        <v>11.146111581801552</v>
      </c>
      <c r="E92" s="55">
        <v>8.4805382929974211</v>
      </c>
      <c r="F92" s="55">
        <v>12.47173730679749</v>
      </c>
      <c r="G92" s="55">
        <v>14.698129973222484</v>
      </c>
      <c r="H92" s="55">
        <v>19.362312122424438</v>
      </c>
      <c r="I92" s="55">
        <v>19.42664913180931</v>
      </c>
      <c r="J92" s="56"/>
    </row>
    <row r="93" spans="1:10">
      <c r="A93" s="53" t="s">
        <v>245</v>
      </c>
      <c r="B93" s="54" t="s">
        <v>246</v>
      </c>
      <c r="C93" s="54" t="s">
        <v>70</v>
      </c>
      <c r="D93" s="55">
        <v>-2.1123919448463919</v>
      </c>
      <c r="E93" s="55">
        <v>-0.47186862820582187</v>
      </c>
      <c r="F93" s="55">
        <v>3.7485261928056057</v>
      </c>
      <c r="G93" s="55">
        <v>4.4286480752799902</v>
      </c>
      <c r="H93" s="55">
        <v>2.0629109876422507</v>
      </c>
      <c r="I93" s="55">
        <v>4.992483786703021</v>
      </c>
      <c r="J93" s="56"/>
    </row>
    <row r="94" spans="1:10">
      <c r="A94" s="53" t="s">
        <v>247</v>
      </c>
      <c r="B94" s="54" t="s">
        <v>248</v>
      </c>
      <c r="C94" s="54" t="s">
        <v>70</v>
      </c>
      <c r="D94" s="55">
        <v>5.9440064390141636</v>
      </c>
      <c r="E94" s="55">
        <v>4.7444078070964775</v>
      </c>
      <c r="F94" s="55">
        <v>-3.7465677390827055</v>
      </c>
      <c r="G94" s="55">
        <v>-0.45020937003297051</v>
      </c>
      <c r="H94" s="55">
        <v>1.8814448529870402</v>
      </c>
      <c r="I94" s="55">
        <v>9.2548571713981289</v>
      </c>
      <c r="J94" s="56"/>
    </row>
    <row r="95" spans="1:10">
      <c r="A95" s="57" t="s">
        <v>249</v>
      </c>
      <c r="B95" s="54" t="s">
        <v>250</v>
      </c>
      <c r="C95" s="54" t="s">
        <v>70</v>
      </c>
      <c r="D95" s="55"/>
      <c r="E95" s="55"/>
      <c r="F95" s="55"/>
      <c r="G95" s="55"/>
      <c r="H95" s="55"/>
      <c r="I95" s="55"/>
      <c r="J95" s="56"/>
    </row>
    <row r="96" spans="1:10">
      <c r="A96" s="53" t="s">
        <v>251</v>
      </c>
      <c r="B96" s="54" t="s">
        <v>252</v>
      </c>
      <c r="C96" s="54" t="s">
        <v>70</v>
      </c>
      <c r="D96" s="55">
        <v>-42.31018290760106</v>
      </c>
      <c r="E96" s="55">
        <v>5.9415255528288622</v>
      </c>
      <c r="F96" s="55">
        <v>6.8831057552937374</v>
      </c>
      <c r="G96" s="55">
        <v>10.247347363596239</v>
      </c>
      <c r="H96" s="55">
        <v>11.356212150627874</v>
      </c>
      <c r="I96" s="55">
        <v>13.595829361061678</v>
      </c>
      <c r="J96" s="56"/>
    </row>
    <row r="97" spans="1:10">
      <c r="A97" s="53" t="s">
        <v>253</v>
      </c>
      <c r="B97" s="54" t="s">
        <v>254</v>
      </c>
      <c r="C97" s="54" t="s">
        <v>70</v>
      </c>
      <c r="D97" s="55">
        <v>6.7743685908571631</v>
      </c>
      <c r="E97" s="55">
        <v>0.20643693550777076</v>
      </c>
      <c r="F97" s="55">
        <v>5.2476562502884132</v>
      </c>
      <c r="G97" s="55">
        <v>9.890491956368697</v>
      </c>
      <c r="H97" s="55">
        <v>4.2884762355712196</v>
      </c>
      <c r="I97" s="55">
        <v>4.0160658956690796</v>
      </c>
      <c r="J97" s="56"/>
    </row>
    <row r="98" spans="1:10">
      <c r="A98" s="53" t="s">
        <v>255</v>
      </c>
      <c r="B98" s="54" t="s">
        <v>256</v>
      </c>
      <c r="C98" s="54" t="s">
        <v>70</v>
      </c>
      <c r="D98" s="55">
        <v>0.89444618777616836</v>
      </c>
      <c r="E98" s="55">
        <v>1.8554708218170195</v>
      </c>
      <c r="F98" s="55">
        <v>0.20245414174930912</v>
      </c>
      <c r="G98" s="55"/>
      <c r="H98" s="55"/>
      <c r="I98" s="55"/>
      <c r="J98" s="56"/>
    </row>
    <row r="99" spans="1:10">
      <c r="A99" s="53" t="s">
        <v>257</v>
      </c>
      <c r="B99" s="54" t="s">
        <v>258</v>
      </c>
      <c r="C99" s="54" t="s">
        <v>70</v>
      </c>
      <c r="D99" s="55">
        <v>2.85043915842851</v>
      </c>
      <c r="E99" s="55">
        <v>3.9522783744187833</v>
      </c>
      <c r="F99" s="55">
        <v>6.3478857568016203</v>
      </c>
      <c r="G99" s="55">
        <v>0.49915238918755606</v>
      </c>
      <c r="H99" s="55">
        <v>5.2111594858227388</v>
      </c>
      <c r="I99" s="55">
        <v>5.8843330257983215</v>
      </c>
      <c r="J99" s="56"/>
    </row>
    <row r="100" spans="1:10">
      <c r="A100" s="53" t="s">
        <v>259</v>
      </c>
      <c r="B100" s="54" t="s">
        <v>260</v>
      </c>
      <c r="C100" s="54" t="s">
        <v>70</v>
      </c>
      <c r="D100" s="55">
        <v>-7.6104160721008824</v>
      </c>
      <c r="E100" s="55">
        <v>-9.3413749942577216</v>
      </c>
      <c r="F100" s="55">
        <v>0.67789687795736076</v>
      </c>
      <c r="G100" s="55">
        <v>6.9540637316304164</v>
      </c>
      <c r="H100" s="55">
        <v>3.3470292845600516</v>
      </c>
      <c r="I100" s="55">
        <v>26.241750802798649</v>
      </c>
      <c r="J100" s="56"/>
    </row>
    <row r="101" spans="1:10">
      <c r="A101" s="57" t="s">
        <v>261</v>
      </c>
      <c r="B101" s="54" t="s">
        <v>262</v>
      </c>
      <c r="C101" s="54" t="s">
        <v>70</v>
      </c>
      <c r="D101" s="55"/>
      <c r="E101" s="55"/>
      <c r="F101" s="55"/>
      <c r="G101" s="55"/>
      <c r="H101" s="55"/>
      <c r="I101" s="55"/>
      <c r="J101" s="56"/>
    </row>
    <row r="102" spans="1:10">
      <c r="A102" s="53" t="s">
        <v>263</v>
      </c>
      <c r="B102" s="54" t="s">
        <v>264</v>
      </c>
      <c r="C102" s="54" t="s">
        <v>70</v>
      </c>
      <c r="D102" s="55">
        <v>4.7918962317065663</v>
      </c>
      <c r="E102" s="55">
        <v>0.5548386350771034</v>
      </c>
      <c r="F102" s="55">
        <v>0.46605264409970748</v>
      </c>
      <c r="G102" s="55">
        <v>1.236056314396059</v>
      </c>
      <c r="H102" s="55">
        <v>3.3658451451853448</v>
      </c>
      <c r="I102" s="55">
        <v>7.196086427409754</v>
      </c>
      <c r="J102" s="56"/>
    </row>
    <row r="103" spans="1:10">
      <c r="A103" s="53" t="s">
        <v>265</v>
      </c>
      <c r="B103" s="54" t="s">
        <v>266</v>
      </c>
      <c r="C103" s="54" t="s">
        <v>70</v>
      </c>
      <c r="D103" s="55">
        <v>12.233459276783474</v>
      </c>
      <c r="E103" s="55">
        <v>12.840744807826303</v>
      </c>
      <c r="F103" s="55">
        <v>16.763646726117578</v>
      </c>
      <c r="G103" s="55">
        <v>16.432158060186538</v>
      </c>
      <c r="H103" s="55">
        <v>12.342349265428643</v>
      </c>
      <c r="I103" s="55">
        <v>12.832508832450149</v>
      </c>
      <c r="J103" s="56"/>
    </row>
    <row r="104" spans="1:10">
      <c r="A104" s="53" t="s">
        <v>267</v>
      </c>
      <c r="B104" s="54" t="s">
        <v>268</v>
      </c>
      <c r="C104" s="54" t="s">
        <v>70</v>
      </c>
      <c r="D104" s="55">
        <v>3.3104957968579112</v>
      </c>
      <c r="E104" s="55">
        <v>2.5394026814286934</v>
      </c>
      <c r="F104" s="55">
        <v>3.639468291101732</v>
      </c>
      <c r="G104" s="55">
        <v>3.6035014057813854</v>
      </c>
      <c r="H104" s="55">
        <v>2.2486652518115582</v>
      </c>
      <c r="I104" s="55">
        <v>6.3053927507223859</v>
      </c>
      <c r="J104" s="56"/>
    </row>
    <row r="105" spans="1:10">
      <c r="A105" s="53" t="s">
        <v>269</v>
      </c>
      <c r="B105" s="54" t="s">
        <v>270</v>
      </c>
      <c r="C105" s="54" t="s">
        <v>70</v>
      </c>
      <c r="D105" s="55">
        <v>0.51258481412796808</v>
      </c>
      <c r="E105" s="55">
        <v>6.15390192904648</v>
      </c>
      <c r="F105" s="55">
        <v>13.995635552215612</v>
      </c>
      <c r="G105" s="55">
        <v>7.7451436190484024</v>
      </c>
      <c r="H105" s="55">
        <v>-1.4407317137561004</v>
      </c>
      <c r="I105" s="55"/>
      <c r="J105" s="56"/>
    </row>
    <row r="106" spans="1:10">
      <c r="A106" s="53" t="s">
        <v>271</v>
      </c>
      <c r="B106" s="54" t="s">
        <v>272</v>
      </c>
      <c r="C106" s="54" t="s">
        <v>70</v>
      </c>
      <c r="D106" s="55">
        <v>18.789286974925229</v>
      </c>
      <c r="E106" s="55">
        <v>10.539039904007883</v>
      </c>
      <c r="F106" s="55">
        <v>11.848627410681148</v>
      </c>
      <c r="G106" s="55">
        <v>18.275649796583728</v>
      </c>
      <c r="H106" s="55">
        <v>15.262682831930187</v>
      </c>
      <c r="I106" s="55">
        <v>18.218367920772355</v>
      </c>
      <c r="J106" s="56"/>
    </row>
    <row r="107" spans="1:10">
      <c r="A107" s="53" t="s">
        <v>273</v>
      </c>
      <c r="B107" s="54" t="s">
        <v>274</v>
      </c>
      <c r="C107" s="54" t="s">
        <v>70</v>
      </c>
      <c r="D107" s="55">
        <v>0.2730603009779643</v>
      </c>
      <c r="E107" s="55">
        <v>-11.874397155686918</v>
      </c>
      <c r="F107" s="55">
        <v>-1.3748094202910985</v>
      </c>
      <c r="G107" s="55">
        <v>3.6146739108823103</v>
      </c>
      <c r="H107" s="55">
        <v>5.0750912372359069</v>
      </c>
      <c r="I107" s="55">
        <v>36.177894314132025</v>
      </c>
      <c r="J107" s="56"/>
    </row>
    <row r="108" spans="1:10">
      <c r="A108" s="53" t="s">
        <v>275</v>
      </c>
      <c r="B108" s="54" t="s">
        <v>276</v>
      </c>
      <c r="C108" s="54" t="s">
        <v>70</v>
      </c>
      <c r="D108" s="55">
        <v>8.2106349635970854</v>
      </c>
      <c r="E108" s="55">
        <v>7.0525212021734438</v>
      </c>
      <c r="F108" s="55">
        <v>6.3461890093955589</v>
      </c>
      <c r="G108" s="55">
        <v>6.8706384005931174</v>
      </c>
      <c r="H108" s="55">
        <v>6.6365433312527733</v>
      </c>
      <c r="I108" s="55">
        <v>3.7255362533535052</v>
      </c>
      <c r="J108" s="56"/>
    </row>
    <row r="109" spans="1:10">
      <c r="A109" s="53" t="s">
        <v>277</v>
      </c>
      <c r="B109" s="54" t="s">
        <v>278</v>
      </c>
      <c r="C109" s="54" t="s">
        <v>70</v>
      </c>
      <c r="D109" s="55">
        <v>-2.9516238937480881</v>
      </c>
      <c r="E109" s="55">
        <v>-12.280023102890466</v>
      </c>
      <c r="F109" s="55">
        <v>0.73967455496811974</v>
      </c>
      <c r="G109" s="55">
        <v>4.4823791078821635</v>
      </c>
      <c r="H109" s="55">
        <v>1.9778502666599933</v>
      </c>
      <c r="I109" s="55">
        <v>7.4622739293697169</v>
      </c>
      <c r="J109" s="56"/>
    </row>
    <row r="110" spans="1:10">
      <c r="A110" s="53" t="s">
        <v>279</v>
      </c>
      <c r="B110" s="54" t="s">
        <v>280</v>
      </c>
      <c r="C110" s="54" t="s">
        <v>70</v>
      </c>
      <c r="D110" s="55">
        <v>13.935498270337705</v>
      </c>
      <c r="E110" s="55">
        <v>8.7756001121705136</v>
      </c>
      <c r="F110" s="55">
        <v>9.8972175873731771</v>
      </c>
      <c r="G110" s="55">
        <v>11.611370825654737</v>
      </c>
      <c r="H110" s="55">
        <v>13.514621219546276</v>
      </c>
      <c r="I110" s="55">
        <v>15.636181282350892</v>
      </c>
      <c r="J110" s="56"/>
    </row>
    <row r="111" spans="1:10">
      <c r="A111" s="57" t="s">
        <v>281</v>
      </c>
      <c r="B111" s="54" t="s">
        <v>282</v>
      </c>
      <c r="C111" s="54" t="s">
        <v>70</v>
      </c>
      <c r="D111" s="55"/>
      <c r="E111" s="55"/>
      <c r="F111" s="55"/>
      <c r="G111" s="55"/>
      <c r="H111" s="55"/>
      <c r="I111" s="55"/>
      <c r="J111" s="56"/>
    </row>
    <row r="112" spans="1:10">
      <c r="A112" s="57" t="s">
        <v>283</v>
      </c>
      <c r="B112" s="54" t="s">
        <v>284</v>
      </c>
      <c r="C112" s="54" t="s">
        <v>70</v>
      </c>
      <c r="D112" s="55"/>
      <c r="E112" s="55"/>
      <c r="F112" s="55"/>
      <c r="G112" s="55"/>
      <c r="H112" s="55"/>
      <c r="I112" s="55"/>
      <c r="J112" s="56"/>
    </row>
    <row r="113" spans="1:10">
      <c r="A113" s="53" t="s">
        <v>285</v>
      </c>
      <c r="B113" s="54" t="s">
        <v>286</v>
      </c>
      <c r="C113" s="54" t="s">
        <v>70</v>
      </c>
      <c r="D113" s="55">
        <v>5.4284840379610042</v>
      </c>
      <c r="E113" s="55">
        <v>4.2227691645506749</v>
      </c>
      <c r="F113" s="55">
        <v>4.6159623433752399</v>
      </c>
      <c r="G113" s="55">
        <v>6.1231422250083583</v>
      </c>
      <c r="H113" s="55">
        <v>5.304279563131149</v>
      </c>
      <c r="I113" s="55">
        <v>3.6503187579874692</v>
      </c>
      <c r="J113" s="56"/>
    </row>
    <row r="114" spans="1:10">
      <c r="A114" s="53" t="s">
        <v>287</v>
      </c>
      <c r="B114" s="54" t="s">
        <v>288</v>
      </c>
      <c r="C114" s="54" t="s">
        <v>70</v>
      </c>
      <c r="D114" s="55">
        <v>8.7504522920841659</v>
      </c>
      <c r="E114" s="55">
        <v>2.1827068878749682</v>
      </c>
      <c r="F114" s="55">
        <v>4.6332872182036047</v>
      </c>
      <c r="G114" s="55">
        <v>11.193176014473648</v>
      </c>
      <c r="H114" s="55">
        <v>1.9852800542951086</v>
      </c>
      <c r="I114" s="55">
        <v>6.4234611706704943</v>
      </c>
      <c r="J114" s="56"/>
    </row>
    <row r="115" spans="1:10">
      <c r="A115" s="53" t="s">
        <v>289</v>
      </c>
      <c r="B115" s="54" t="s">
        <v>290</v>
      </c>
      <c r="C115" s="54" t="s">
        <v>70</v>
      </c>
      <c r="D115" s="55">
        <v>3.4675554016890215</v>
      </c>
      <c r="E115" s="55">
        <v>3.0796640284415426</v>
      </c>
      <c r="F115" s="55">
        <v>7.9809009825749593</v>
      </c>
      <c r="G115" s="55">
        <v>13.181449654987153</v>
      </c>
      <c r="H115" s="55">
        <v>18.481957661725364</v>
      </c>
      <c r="I115" s="55">
        <v>-5.7414986100187821</v>
      </c>
      <c r="J115" s="56"/>
    </row>
    <row r="116" spans="1:10">
      <c r="A116" s="57" t="s">
        <v>291</v>
      </c>
      <c r="B116" s="54" t="s">
        <v>292</v>
      </c>
      <c r="C116" s="54" t="s">
        <v>70</v>
      </c>
      <c r="D116" s="55"/>
      <c r="E116" s="55"/>
      <c r="F116" s="55"/>
      <c r="G116" s="55"/>
      <c r="H116" s="55"/>
      <c r="I116" s="55"/>
      <c r="J116" s="56"/>
    </row>
    <row r="117" spans="1:10">
      <c r="A117" s="53" t="s">
        <v>293</v>
      </c>
      <c r="B117" s="54" t="s">
        <v>294</v>
      </c>
      <c r="C117" s="54" t="s">
        <v>70</v>
      </c>
      <c r="D117" s="55">
        <v>10.786495299776917</v>
      </c>
      <c r="E117" s="55">
        <v>6.9449502908706151</v>
      </c>
      <c r="F117" s="55">
        <v>11.232839477564356</v>
      </c>
      <c r="G117" s="55">
        <v>11.03014928731994</v>
      </c>
      <c r="H117" s="55">
        <v>11.78279884224763</v>
      </c>
      <c r="I117" s="55"/>
      <c r="J117" s="56"/>
    </row>
    <row r="118" spans="1:10">
      <c r="A118" s="53" t="s">
        <v>295</v>
      </c>
      <c r="B118" s="54" t="s">
        <v>296</v>
      </c>
      <c r="C118" s="54" t="s">
        <v>70</v>
      </c>
      <c r="D118" s="55"/>
      <c r="E118" s="55"/>
      <c r="F118" s="55">
        <v>7.7390051504195991</v>
      </c>
      <c r="G118" s="55">
        <v>0.95443069442630168</v>
      </c>
      <c r="H118" s="55">
        <v>16.297636946080207</v>
      </c>
      <c r="I118" s="55">
        <v>12.02173408442186</v>
      </c>
      <c r="J118" s="56"/>
    </row>
    <row r="119" spans="1:10">
      <c r="A119" s="53" t="s">
        <v>297</v>
      </c>
      <c r="B119" s="54" t="s">
        <v>298</v>
      </c>
      <c r="C119" s="54" t="s">
        <v>70</v>
      </c>
      <c r="D119" s="55">
        <v>16.396546034360416</v>
      </c>
      <c r="E119" s="55">
        <v>13.608985061004775</v>
      </c>
      <c r="F119" s="55">
        <v>10.1971762052572</v>
      </c>
      <c r="G119" s="55">
        <v>15.355369932965122</v>
      </c>
      <c r="H119" s="55">
        <v>9.5859674310840024</v>
      </c>
      <c r="I119" s="55"/>
      <c r="J119" s="56"/>
    </row>
    <row r="120" spans="1:10">
      <c r="A120" s="53" t="s">
        <v>299</v>
      </c>
      <c r="B120" s="54" t="s">
        <v>300</v>
      </c>
      <c r="C120" s="54" t="s">
        <v>70</v>
      </c>
      <c r="D120" s="55">
        <v>4.0875562416263715</v>
      </c>
      <c r="E120" s="55">
        <v>-2.3699093525131838</v>
      </c>
      <c r="F120" s="55">
        <v>1.2830764053463297</v>
      </c>
      <c r="G120" s="55">
        <v>11.774039281264423</v>
      </c>
      <c r="H120" s="55">
        <v>12.61012257651301</v>
      </c>
      <c r="I120" s="55">
        <v>17.924501663240065</v>
      </c>
      <c r="J120" s="56"/>
    </row>
    <row r="121" spans="1:10">
      <c r="A121" s="53" t="s">
        <v>301</v>
      </c>
      <c r="B121" s="54" t="s">
        <v>302</v>
      </c>
      <c r="C121" s="54" t="s">
        <v>70</v>
      </c>
      <c r="D121" s="55">
        <v>15.135300332042833</v>
      </c>
      <c r="E121" s="55">
        <v>-20.843940940925823</v>
      </c>
      <c r="F121" s="55">
        <v>0.10602930548003243</v>
      </c>
      <c r="G121" s="55">
        <v>2.2758450076223995</v>
      </c>
      <c r="H121" s="55">
        <v>2.3612156752219291</v>
      </c>
      <c r="I121" s="55">
        <v>2.481503587827008</v>
      </c>
      <c r="J121" s="56"/>
    </row>
    <row r="122" spans="1:10">
      <c r="A122" s="53" t="s">
        <v>303</v>
      </c>
      <c r="B122" s="54" t="s">
        <v>304</v>
      </c>
      <c r="C122" s="54" t="s">
        <v>70</v>
      </c>
      <c r="D122" s="55">
        <v>17.659311596757153</v>
      </c>
      <c r="E122" s="55">
        <v>6.4056840249242049</v>
      </c>
      <c r="F122" s="55">
        <v>1.5400080514068777</v>
      </c>
      <c r="G122" s="55">
        <v>8.7851505041148332</v>
      </c>
      <c r="H122" s="55">
        <v>8.2394605171220281</v>
      </c>
      <c r="I122" s="55">
        <v>10.006041555701302</v>
      </c>
      <c r="J122" s="56"/>
    </row>
    <row r="123" spans="1:10">
      <c r="A123" s="57" t="s">
        <v>305</v>
      </c>
      <c r="B123" s="54" t="s">
        <v>306</v>
      </c>
      <c r="C123" s="54" t="s">
        <v>70</v>
      </c>
      <c r="D123" s="55"/>
      <c r="E123" s="55"/>
      <c r="F123" s="55"/>
      <c r="G123" s="55"/>
      <c r="H123" s="55"/>
      <c r="I123" s="55"/>
      <c r="J123" s="56"/>
    </row>
    <row r="124" spans="1:10">
      <c r="A124" s="57" t="s">
        <v>307</v>
      </c>
      <c r="B124" s="54" t="s">
        <v>308</v>
      </c>
      <c r="C124" s="54" t="s">
        <v>70</v>
      </c>
      <c r="D124" s="55"/>
      <c r="E124" s="55"/>
      <c r="F124" s="55"/>
      <c r="G124" s="55"/>
      <c r="H124" s="55"/>
      <c r="I124" s="55"/>
      <c r="J124" s="56"/>
    </row>
    <row r="125" spans="1:10">
      <c r="A125" s="57" t="s">
        <v>309</v>
      </c>
      <c r="B125" s="54" t="s">
        <v>310</v>
      </c>
      <c r="C125" s="54" t="s">
        <v>70</v>
      </c>
      <c r="D125" s="55"/>
      <c r="E125" s="55"/>
      <c r="F125" s="55"/>
      <c r="G125" s="55"/>
      <c r="H125" s="55"/>
      <c r="I125" s="55"/>
      <c r="J125" s="56"/>
    </row>
    <row r="126" spans="1:10">
      <c r="A126" s="53" t="s">
        <v>311</v>
      </c>
      <c r="B126" s="54" t="s">
        <v>312</v>
      </c>
      <c r="C126" s="54" t="s">
        <v>70</v>
      </c>
      <c r="D126" s="55">
        <v>1.780065136556517</v>
      </c>
      <c r="E126" s="55">
        <v>3.05382954131835</v>
      </c>
      <c r="F126" s="55">
        <v>5.0906073777564176</v>
      </c>
      <c r="G126" s="55">
        <v>5.1445071365696879</v>
      </c>
      <c r="H126" s="55">
        <v>5.7533286440306677</v>
      </c>
      <c r="I126" s="55">
        <v>6.2881094429886062</v>
      </c>
      <c r="J126" s="56"/>
    </row>
    <row r="127" spans="1:10">
      <c r="A127" s="53" t="s">
        <v>313</v>
      </c>
      <c r="B127" s="54" t="s">
        <v>314</v>
      </c>
      <c r="C127" s="54" t="s">
        <v>70</v>
      </c>
      <c r="D127" s="55">
        <v>9.7259426863462384</v>
      </c>
      <c r="E127" s="55">
        <v>8.0629708098450283</v>
      </c>
      <c r="F127" s="55">
        <v>8.2461248050365015</v>
      </c>
      <c r="G127" s="55">
        <v>19.154544124315169</v>
      </c>
      <c r="H127" s="55">
        <v>18.079666802556389</v>
      </c>
      <c r="I127" s="55">
        <v>23.545851790129998</v>
      </c>
      <c r="J127" s="56"/>
    </row>
    <row r="128" spans="1:10">
      <c r="A128" s="53" t="s">
        <v>315</v>
      </c>
      <c r="B128" s="54" t="s">
        <v>316</v>
      </c>
      <c r="C128" s="54" t="s">
        <v>70</v>
      </c>
      <c r="D128" s="55">
        <v>6.3485032973641351</v>
      </c>
      <c r="E128" s="55">
        <v>-0.17842353560133176</v>
      </c>
      <c r="F128" s="55">
        <v>4.8717130983741113</v>
      </c>
      <c r="G128" s="55">
        <v>13.410620667665036</v>
      </c>
      <c r="H128" s="55">
        <v>14.543396802122986</v>
      </c>
      <c r="I128" s="55">
        <v>14.870609466388535</v>
      </c>
      <c r="J128" s="56"/>
    </row>
    <row r="129" spans="1:10">
      <c r="A129" s="53" t="s">
        <v>317</v>
      </c>
      <c r="B129" s="54" t="s">
        <v>318</v>
      </c>
      <c r="C129" s="54" t="s">
        <v>70</v>
      </c>
      <c r="D129" s="55">
        <v>7.7463472805436915</v>
      </c>
      <c r="E129" s="55">
        <v>4.9791865921255152</v>
      </c>
      <c r="F129" s="55">
        <v>7.3434230965789151</v>
      </c>
      <c r="G129" s="55">
        <v>9.2880599115872062</v>
      </c>
      <c r="H129" s="55">
        <v>6.5148933848243376</v>
      </c>
      <c r="I129" s="55"/>
      <c r="J129" s="56"/>
    </row>
    <row r="130" spans="1:10">
      <c r="A130" s="53" t="s">
        <v>319</v>
      </c>
      <c r="B130" s="54" t="s">
        <v>320</v>
      </c>
      <c r="C130" s="54" t="s">
        <v>70</v>
      </c>
      <c r="D130" s="55">
        <v>-1.2743687919385014</v>
      </c>
      <c r="E130" s="55">
        <v>-7.4310151406664247</v>
      </c>
      <c r="F130" s="55">
        <v>8.0777917352552695</v>
      </c>
      <c r="G130" s="55">
        <v>-1.5684881672143056</v>
      </c>
      <c r="H130" s="55">
        <v>2.8442299646658351</v>
      </c>
      <c r="I130" s="55">
        <v>14.033643136527344</v>
      </c>
      <c r="J130" s="56"/>
    </row>
    <row r="131" spans="1:10">
      <c r="A131" s="57" t="s">
        <v>321</v>
      </c>
      <c r="B131" s="54" t="s">
        <v>322</v>
      </c>
      <c r="C131" s="54" t="s">
        <v>70</v>
      </c>
      <c r="D131" s="55"/>
      <c r="E131" s="55"/>
      <c r="F131" s="55"/>
      <c r="G131" s="55"/>
      <c r="H131" s="55"/>
      <c r="I131" s="55"/>
      <c r="J131" s="56"/>
    </row>
    <row r="132" spans="1:10">
      <c r="A132" s="57" t="s">
        <v>323</v>
      </c>
      <c r="B132" s="54" t="s">
        <v>324</v>
      </c>
      <c r="C132" s="54" t="s">
        <v>70</v>
      </c>
      <c r="D132" s="55"/>
      <c r="E132" s="55"/>
      <c r="F132" s="55"/>
      <c r="G132" s="55"/>
      <c r="H132" s="55"/>
      <c r="I132" s="55"/>
      <c r="J132" s="56"/>
    </row>
    <row r="133" spans="1:10">
      <c r="A133" s="57" t="s">
        <v>325</v>
      </c>
      <c r="B133" s="54" t="s">
        <v>326</v>
      </c>
      <c r="C133" s="54" t="s">
        <v>70</v>
      </c>
      <c r="D133" s="55"/>
      <c r="E133" s="55"/>
      <c r="F133" s="55"/>
      <c r="G133" s="55"/>
      <c r="H133" s="55"/>
      <c r="I133" s="55"/>
      <c r="J133" s="56"/>
    </row>
    <row r="134" spans="1:10">
      <c r="A134" s="53" t="s">
        <v>327</v>
      </c>
      <c r="B134" s="54" t="s">
        <v>328</v>
      </c>
      <c r="C134" s="54" t="s">
        <v>70</v>
      </c>
      <c r="D134" s="55">
        <v>4.8509885717100776</v>
      </c>
      <c r="E134" s="55">
        <v>3.0619806335019648</v>
      </c>
      <c r="F134" s="55">
        <v>4.2608315245784532</v>
      </c>
      <c r="G134" s="55">
        <v>7.5790449994767259</v>
      </c>
      <c r="H134" s="55">
        <v>11.072682025838544</v>
      </c>
      <c r="I134" s="55">
        <v>10.356098956750243</v>
      </c>
      <c r="J134" s="56"/>
    </row>
    <row r="135" spans="1:10">
      <c r="A135" s="53" t="s">
        <v>329</v>
      </c>
      <c r="B135" s="54" t="s">
        <v>330</v>
      </c>
      <c r="C135" s="54" t="s">
        <v>70</v>
      </c>
      <c r="D135" s="55">
        <v>6.5017741054486091</v>
      </c>
      <c r="E135" s="55">
        <v>16.216333616986688</v>
      </c>
      <c r="F135" s="55">
        <v>4.4892875091513451</v>
      </c>
      <c r="G135" s="55">
        <v>18.350662928123739</v>
      </c>
      <c r="H135" s="55">
        <v>18.794223904556549</v>
      </c>
      <c r="I135" s="55">
        <v>18.348580276869825</v>
      </c>
      <c r="J135" s="56"/>
    </row>
    <row r="136" spans="1:10">
      <c r="A136" s="53" t="s">
        <v>331</v>
      </c>
      <c r="B136" s="54" t="s">
        <v>332</v>
      </c>
      <c r="C136" s="54" t="s">
        <v>70</v>
      </c>
      <c r="D136" s="55">
        <v>1.8619455047471094</v>
      </c>
      <c r="E136" s="55">
        <v>1.576054562342208</v>
      </c>
      <c r="F136" s="55">
        <v>9.7885934447646203</v>
      </c>
      <c r="G136" s="55">
        <v>13.048735216219621</v>
      </c>
      <c r="H136" s="55">
        <v>1.7153132393896477</v>
      </c>
      <c r="I136" s="55">
        <v>-13.123709491665165</v>
      </c>
      <c r="J136" s="56"/>
    </row>
    <row r="137" spans="1:10">
      <c r="A137" s="53" t="s">
        <v>333</v>
      </c>
      <c r="B137" s="54" t="s">
        <v>334</v>
      </c>
      <c r="C137" s="54" t="s">
        <v>70</v>
      </c>
      <c r="D137" s="55">
        <v>5.1657140169571569</v>
      </c>
      <c r="E137" s="55">
        <v>0.70832721950335686</v>
      </c>
      <c r="F137" s="55">
        <v>2.4334009331955273</v>
      </c>
      <c r="G137" s="55">
        <v>3.957639862865455</v>
      </c>
      <c r="H137" s="55">
        <v>5.6338734209591301</v>
      </c>
      <c r="I137" s="55">
        <v>6.5716731189109163</v>
      </c>
      <c r="J137" s="56"/>
    </row>
    <row r="138" spans="1:10">
      <c r="A138" s="53" t="s">
        <v>335</v>
      </c>
      <c r="B138" s="54" t="s">
        <v>336</v>
      </c>
      <c r="C138" s="54" t="s">
        <v>70</v>
      </c>
      <c r="D138" s="55">
        <v>2.0041726519164125</v>
      </c>
      <c r="E138" s="55">
        <v>1.161394072406972</v>
      </c>
      <c r="F138" s="55">
        <v>1.3824824779155451</v>
      </c>
      <c r="G138" s="55">
        <v>1.5939235375093643</v>
      </c>
      <c r="H138" s="55">
        <v>1.5813657681461573</v>
      </c>
      <c r="I138" s="55">
        <v>2.2354812978600802</v>
      </c>
      <c r="J138" s="56"/>
    </row>
    <row r="139" spans="1:10">
      <c r="A139" s="57" t="s">
        <v>337</v>
      </c>
      <c r="B139" s="54" t="s">
        <v>338</v>
      </c>
      <c r="C139" s="54" t="s">
        <v>70</v>
      </c>
      <c r="D139" s="55"/>
      <c r="E139" s="55"/>
      <c r="F139" s="55"/>
      <c r="G139" s="55"/>
      <c r="H139" s="55"/>
      <c r="I139" s="55"/>
      <c r="J139" s="56"/>
    </row>
    <row r="140" spans="1:10">
      <c r="A140" s="53" t="s">
        <v>339</v>
      </c>
      <c r="B140" s="54" t="s">
        <v>340</v>
      </c>
      <c r="C140" s="54" t="s">
        <v>70</v>
      </c>
      <c r="D140" s="55">
        <v>4.521889117382158</v>
      </c>
      <c r="E140" s="55">
        <v>9.4931957265306366</v>
      </c>
      <c r="F140" s="55">
        <v>8.2348300017982172</v>
      </c>
      <c r="G140" s="55">
        <v>6.9901311007565825</v>
      </c>
      <c r="H140" s="55">
        <v>8.492306694602604</v>
      </c>
      <c r="I140" s="55">
        <v>7.6985371539848364</v>
      </c>
      <c r="J140" s="56"/>
    </row>
    <row r="141" spans="1:10">
      <c r="A141" s="53" t="s">
        <v>341</v>
      </c>
      <c r="B141" s="54" t="s">
        <v>342</v>
      </c>
      <c r="C141" s="54" t="s">
        <v>70</v>
      </c>
      <c r="D141" s="55">
        <v>-18.908558746605635</v>
      </c>
      <c r="E141" s="55">
        <v>-8.583113846523883</v>
      </c>
      <c r="F141" s="55">
        <v>2.0345270306944863</v>
      </c>
      <c r="G141" s="55">
        <v>-14.470322956852554</v>
      </c>
      <c r="H141" s="55"/>
      <c r="I141" s="55"/>
      <c r="J141" s="56"/>
    </row>
    <row r="142" spans="1:10">
      <c r="A142" s="53" t="s">
        <v>343</v>
      </c>
      <c r="B142" s="54" t="s">
        <v>344</v>
      </c>
      <c r="C142" s="54" t="s">
        <v>70</v>
      </c>
      <c r="D142" s="55">
        <v>0.94659685656524695</v>
      </c>
      <c r="E142" s="55">
        <v>-3.5517438690720953</v>
      </c>
      <c r="F142" s="55">
        <v>2.2949289621964684</v>
      </c>
      <c r="G142" s="55">
        <v>5.3584161299057786</v>
      </c>
      <c r="H142" s="55">
        <v>4.8258741553370426</v>
      </c>
      <c r="I142" s="55">
        <v>7.322258131668538</v>
      </c>
      <c r="J142" s="56"/>
    </row>
    <row r="143" spans="1:10">
      <c r="A143" s="53" t="s">
        <v>345</v>
      </c>
      <c r="B143" s="54" t="s">
        <v>346</v>
      </c>
      <c r="C143" s="54" t="s">
        <v>70</v>
      </c>
      <c r="D143" s="55">
        <v>2.8091249487460725</v>
      </c>
      <c r="E143" s="55">
        <v>2.3289071389285891</v>
      </c>
      <c r="F143" s="55">
        <v>5.6130647963951219</v>
      </c>
      <c r="G143" s="55">
        <v>2.2822381578900091</v>
      </c>
      <c r="H143" s="55">
        <v>2.6281973885238816</v>
      </c>
      <c r="I143" s="55"/>
      <c r="J143" s="56"/>
    </row>
    <row r="144" spans="1:10">
      <c r="A144" s="53" t="s">
        <v>347</v>
      </c>
      <c r="B144" s="54" t="s">
        <v>348</v>
      </c>
      <c r="C144" s="54" t="s">
        <v>70</v>
      </c>
      <c r="D144" s="55">
        <v>-6.3543203162554507</v>
      </c>
      <c r="E144" s="55">
        <v>2.2371489158887643</v>
      </c>
      <c r="F144" s="55">
        <v>5.4849584975886154</v>
      </c>
      <c r="G144" s="55">
        <v>-0.64159392511449953</v>
      </c>
      <c r="H144" s="55">
        <v>4.2150135092526462</v>
      </c>
      <c r="I144" s="55">
        <v>10.829180834199823</v>
      </c>
      <c r="J144" s="56"/>
    </row>
    <row r="145" spans="1:10">
      <c r="A145" s="53" t="s">
        <v>349</v>
      </c>
      <c r="B145" s="54" t="s">
        <v>350</v>
      </c>
      <c r="C145" s="54" t="s">
        <v>70</v>
      </c>
      <c r="D145" s="55">
        <v>9.1197118971120155</v>
      </c>
      <c r="E145" s="55">
        <v>7.4759612684086969</v>
      </c>
      <c r="F145" s="55">
        <v>5.6750929978962521</v>
      </c>
      <c r="G145" s="55">
        <v>8.3389818839871506</v>
      </c>
      <c r="H145" s="55">
        <v>9.6559165359991876</v>
      </c>
      <c r="I145" s="55">
        <v>6.4697942983340377</v>
      </c>
      <c r="J145" s="56"/>
    </row>
    <row r="146" spans="1:10">
      <c r="A146" s="53" t="s">
        <v>351</v>
      </c>
      <c r="B146" s="54" t="s">
        <v>352</v>
      </c>
      <c r="C146" s="54" t="s">
        <v>70</v>
      </c>
      <c r="D146" s="55">
        <v>8.8279684284287754</v>
      </c>
      <c r="E146" s="55">
        <v>8.4102276349868568</v>
      </c>
      <c r="F146" s="55">
        <v>23.296188693994257</v>
      </c>
      <c r="G146" s="55">
        <v>13.151063606884355</v>
      </c>
      <c r="H146" s="55"/>
      <c r="I146" s="55"/>
      <c r="J146" s="56"/>
    </row>
    <row r="147" spans="1:10">
      <c r="A147" s="53" t="s">
        <v>353</v>
      </c>
      <c r="B147" s="54" t="s">
        <v>354</v>
      </c>
      <c r="C147" s="54" t="s">
        <v>70</v>
      </c>
      <c r="D147" s="55">
        <v>3.2743515957473033</v>
      </c>
      <c r="E147" s="55">
        <v>2.201760863007836</v>
      </c>
      <c r="F147" s="55">
        <v>3.0686240224989731</v>
      </c>
      <c r="G147" s="55">
        <v>2.3723638122811517</v>
      </c>
      <c r="H147" s="55">
        <v>3.1470812046904904</v>
      </c>
      <c r="I147" s="55">
        <v>5.436978495695028</v>
      </c>
      <c r="J147" s="56"/>
    </row>
    <row r="148" spans="1:10">
      <c r="A148" s="53" t="s">
        <v>355</v>
      </c>
      <c r="B148" s="54" t="s">
        <v>356</v>
      </c>
      <c r="C148" s="54" t="s">
        <v>70</v>
      </c>
      <c r="D148" s="55">
        <v>33.312969639029689</v>
      </c>
      <c r="E148" s="55">
        <v>30.246995061390056</v>
      </c>
      <c r="F148" s="55">
        <v>19.492606855130838</v>
      </c>
      <c r="G148" s="55">
        <v>18.501158049252904</v>
      </c>
      <c r="H148" s="55">
        <v>17.752676796463813</v>
      </c>
      <c r="I148" s="55">
        <v>18.60764647052892</v>
      </c>
      <c r="J148" s="56"/>
    </row>
    <row r="149" spans="1:10">
      <c r="A149" s="53" t="s">
        <v>357</v>
      </c>
      <c r="B149" s="54" t="s">
        <v>358</v>
      </c>
      <c r="C149" s="54" t="s">
        <v>70</v>
      </c>
      <c r="D149" s="55">
        <v>6.1126569661196513</v>
      </c>
      <c r="E149" s="55">
        <v>7.0036024599700628</v>
      </c>
      <c r="F149" s="55">
        <v>4.7963038475857989</v>
      </c>
      <c r="G149" s="55">
        <v>-0.12073401670074044</v>
      </c>
      <c r="H149" s="55">
        <v>6.2139478577250999</v>
      </c>
      <c r="I149" s="55">
        <v>6.1900061235183941</v>
      </c>
      <c r="J149" s="56"/>
    </row>
    <row r="150" spans="1:10" ht="12.75" thickBot="1">
      <c r="A150" s="58" t="s">
        <v>359</v>
      </c>
      <c r="B150" s="59" t="s">
        <v>360</v>
      </c>
      <c r="C150" s="59" t="s">
        <v>70</v>
      </c>
      <c r="D150" s="60"/>
      <c r="E150" s="60"/>
      <c r="F150" s="60"/>
      <c r="G150" s="60"/>
      <c r="H150" s="60"/>
      <c r="I150" s="60"/>
      <c r="J150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workbookViewId="0">
      <selection activeCell="E8" sqref="E8"/>
    </sheetView>
  </sheetViews>
  <sheetFormatPr defaultRowHeight="15"/>
  <cols>
    <col min="1" max="1" width="13.140625" bestFit="1" customWidth="1"/>
    <col min="2" max="2" width="17.42578125" bestFit="1" customWidth="1"/>
    <col min="3" max="3" width="13.5703125" bestFit="1" customWidth="1"/>
    <col min="4" max="4" width="13.7109375" bestFit="1" customWidth="1"/>
  </cols>
  <sheetData>
    <row r="1" spans="1:4">
      <c r="B1" s="62" t="s">
        <v>361</v>
      </c>
    </row>
    <row r="2" spans="1:4">
      <c r="A2" s="62" t="s">
        <v>362</v>
      </c>
      <c r="B2" t="s">
        <v>363</v>
      </c>
      <c r="C2" t="s">
        <v>364</v>
      </c>
      <c r="D2" t="s">
        <v>365</v>
      </c>
    </row>
    <row r="3" spans="1:4">
      <c r="A3" s="2">
        <v>0</v>
      </c>
      <c r="B3" s="63">
        <v>185500</v>
      </c>
      <c r="C3" s="63">
        <v>100160</v>
      </c>
      <c r="D3" s="63">
        <v>14910</v>
      </c>
    </row>
    <row r="4" spans="1:4">
      <c r="A4" s="2">
        <v>1</v>
      </c>
      <c r="B4" s="63">
        <v>186000</v>
      </c>
      <c r="C4" s="63">
        <v>119783.42857142857</v>
      </c>
      <c r="D4" s="63">
        <v>63611.428571428572</v>
      </c>
    </row>
    <row r="5" spans="1:4">
      <c r="A5" s="2">
        <v>2</v>
      </c>
      <c r="B5" s="63">
        <v>186476.19047619047</v>
      </c>
      <c r="C5" s="63">
        <v>138472.4081632653</v>
      </c>
      <c r="D5" s="63">
        <v>114050.88435374151</v>
      </c>
    </row>
    <row r="6" spans="1:4">
      <c r="A6" s="2">
        <v>3</v>
      </c>
      <c r="B6" s="63">
        <v>186929.7052154195</v>
      </c>
      <c r="C6" s="63">
        <v>156271.43634596694</v>
      </c>
      <c r="D6" s="63">
        <v>158224.51571104635</v>
      </c>
    </row>
    <row r="7" spans="1:4">
      <c r="A7" s="2">
        <v>4</v>
      </c>
      <c r="B7" s="63">
        <v>187361.62401468522</v>
      </c>
      <c r="C7" s="63">
        <v>173222.89175806375</v>
      </c>
      <c r="D7" s="63">
        <v>200294.64081324142</v>
      </c>
    </row>
    <row r="8" spans="1:4">
      <c r="A8" s="2">
        <v>5</v>
      </c>
      <c r="B8" s="63">
        <v>187772.97525208117</v>
      </c>
      <c r="C8" s="63">
        <v>189367.13500767975</v>
      </c>
      <c r="D8" s="63">
        <v>243866.1391674692</v>
      </c>
    </row>
    <row r="9" spans="1:4">
      <c r="A9" s="2">
        <v>6</v>
      </c>
      <c r="B9" s="63">
        <v>188164.7383353154</v>
      </c>
      <c r="C9" s="63">
        <v>208080.42623837444</v>
      </c>
      <c r="D9" s="63">
        <v>282024.98279757809</v>
      </c>
    </row>
    <row r="10" spans="1:4">
      <c r="A10" s="2">
        <v>7</v>
      </c>
      <c r="B10" s="63">
        <v>201330.10997597591</v>
      </c>
      <c r="C10" s="63">
        <v>229119.86274434463</v>
      </c>
      <c r="D10" s="63">
        <v>318366.73863577703</v>
      </c>
    </row>
    <row r="11" spans="1:4">
      <c r="A11" s="2">
        <v>8</v>
      </c>
      <c r="B11" s="63">
        <v>201685.45064104098</v>
      </c>
      <c r="C11" s="63">
        <v>243065.86706320092</v>
      </c>
      <c r="D11" s="63">
        <v>356005.43713851133</v>
      </c>
    </row>
    <row r="12" spans="1:4">
      <c r="A12" s="2">
        <v>9</v>
      </c>
      <c r="B12" s="63">
        <v>202023.87032205533</v>
      </c>
      <c r="C12" s="63">
        <v>256347.77593830213</v>
      </c>
      <c r="D12" s="63">
        <v>399060.47817498853</v>
      </c>
    </row>
    <row r="13" spans="1:4">
      <c r="A13" s="2">
        <v>10</v>
      </c>
      <c r="B13" s="63">
        <v>202346.17478016423</v>
      </c>
      <c r="C13" s="63">
        <v>268997.21296220808</v>
      </c>
      <c r="D13" s="63">
        <v>430453.85326467559</v>
      </c>
    </row>
    <row r="14" spans="1:4">
      <c r="A14" s="2">
        <v>11</v>
      </c>
      <c r="B14" s="63">
        <v>202653.13140693461</v>
      </c>
      <c r="C14" s="63">
        <v>281044.2958421185</v>
      </c>
      <c r="D14" s="63">
        <v>462967.57619112782</v>
      </c>
    </row>
    <row r="15" spans="1:4">
      <c r="A15" s="2">
        <v>12</v>
      </c>
      <c r="B15" s="63">
        <v>202945.47105147783</v>
      </c>
      <c r="C15" s="63">
        <v>292517.70810869982</v>
      </c>
      <c r="D15" s="63">
        <v>491442.29282576463</v>
      </c>
    </row>
    <row r="16" spans="1:4">
      <c r="A16" s="2">
        <v>13</v>
      </c>
      <c r="B16" s="63">
        <v>203223.88976056661</v>
      </c>
      <c r="C16" s="63">
        <v>305816.89481164224</v>
      </c>
      <c r="D16" s="63">
        <v>518561.07057303772</v>
      </c>
    </row>
    <row r="17" spans="1:4">
      <c r="A17" s="2">
        <v>14</v>
      </c>
      <c r="B17" s="63">
        <v>212580.27358980861</v>
      </c>
      <c r="C17" s="63">
        <v>320769.2295328934</v>
      </c>
      <c r="D17" s="63">
        <v>546647.646905142</v>
      </c>
    </row>
    <row r="18" spans="1:4">
      <c r="A18" s="2">
        <v>15</v>
      </c>
      <c r="B18" s="63">
        <v>212832.80756630638</v>
      </c>
      <c r="C18" s="63">
        <v>330680.39443221863</v>
      </c>
      <c r="D18" s="63">
        <v>571245.17774167086</v>
      </c>
    </row>
    <row r="19" spans="1:4">
      <c r="A19" s="2">
        <v>16</v>
      </c>
      <c r="B19" s="63">
        <v>213073.31611535186</v>
      </c>
      <c r="C19" s="63">
        <v>340119.59909824264</v>
      </c>
      <c r="D19" s="63">
        <v>594671.39758598409</v>
      </c>
    </row>
    <row r="20" spans="1:4">
      <c r="A20" s="2">
        <v>17</v>
      </c>
      <c r="B20" s="63">
        <v>213302.37187634755</v>
      </c>
      <c r="C20" s="63">
        <v>349109.31782778929</v>
      </c>
      <c r="D20" s="63">
        <v>618933.63823568006</v>
      </c>
    </row>
    <row r="21" spans="1:4">
      <c r="A21" s="2">
        <v>18</v>
      </c>
      <c r="B21" s="63">
        <v>213520.52022015298</v>
      </c>
      <c r="C21" s="63">
        <v>357670.95471307181</v>
      </c>
      <c r="D21" s="63">
        <v>640181.91020331113</v>
      </c>
    </row>
    <row r="22" spans="1:4">
      <c r="A22" s="2">
        <v>19</v>
      </c>
      <c r="B22" s="63">
        <v>213728.28054758671</v>
      </c>
      <c r="C22" s="63">
        <v>365824.89460381708</v>
      </c>
      <c r="D22" s="63">
        <v>666613.97052734578</v>
      </c>
    </row>
    <row r="23" spans="1:4">
      <c r="A23" s="2">
        <v>20</v>
      </c>
      <c r="B23" s="63">
        <v>213926.14752609504</v>
      </c>
      <c r="C23" s="63">
        <v>375276.37829951302</v>
      </c>
      <c r="D23" s="63">
        <v>685886.77956828102</v>
      </c>
    </row>
    <row r="24" spans="1:4">
      <c r="A24" s="2">
        <v>21</v>
      </c>
      <c r="B24" s="63">
        <v>220575.5548310687</v>
      </c>
      <c r="C24" s="63">
        <v>385902.72342776257</v>
      </c>
      <c r="D24" s="63">
        <v>704241.83579774317</v>
      </c>
    </row>
    <row r="25" spans="1:4">
      <c r="A25" s="2">
        <v>22</v>
      </c>
      <c r="B25" s="63">
        <v>220755.02601338917</v>
      </c>
      <c r="C25" s="63">
        <v>392946.403281554</v>
      </c>
      <c r="D25" s="63">
        <v>721722.84173056425</v>
      </c>
    </row>
    <row r="26" spans="1:4">
      <c r="A26" s="2">
        <v>23</v>
      </c>
      <c r="B26" s="63">
        <v>220925.95094893247</v>
      </c>
      <c r="C26" s="63">
        <v>404751.8141725288</v>
      </c>
      <c r="D26" s="63">
        <v>739827.69926027046</v>
      </c>
    </row>
    <row r="27" spans="1:4">
      <c r="A27" s="2">
        <v>24</v>
      </c>
      <c r="B27" s="63">
        <v>221088.73660183087</v>
      </c>
      <c r="C27" s="63">
        <v>411140.63943673868</v>
      </c>
      <c r="D27" s="63">
        <v>755683.4869544392</v>
      </c>
    </row>
    <row r="28" spans="1:4">
      <c r="A28" s="2">
        <v>25</v>
      </c>
      <c r="B28" s="63">
        <v>221243.77055697219</v>
      </c>
      <c r="C28" s="63">
        <v>417225.23492646241</v>
      </c>
      <c r="D28" s="63">
        <v>770784.23713936179</v>
      </c>
    </row>
    <row r="29" spans="1:4">
      <c r="A29" s="2" t="s">
        <v>366</v>
      </c>
      <c r="B29" s="63">
        <v>5321966.0876257494</v>
      </c>
      <c r="C29" s="63">
        <v>7413684.9273078861</v>
      </c>
      <c r="D29" s="63">
        <v>12070280.659868181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D32"/>
  <sheetViews>
    <sheetView tabSelected="1" workbookViewId="0">
      <selection activeCell="H12" sqref="H12"/>
    </sheetView>
  </sheetViews>
  <sheetFormatPr defaultColWidth="9.7109375" defaultRowHeight="13.5"/>
  <cols>
    <col min="1" max="1" width="9.7109375" style="64"/>
    <col min="2" max="2" width="11.5703125" style="64" customWidth="1"/>
    <col min="3" max="3" width="27.28515625" style="68" customWidth="1"/>
    <col min="4" max="4" width="37.5703125" style="68" customWidth="1"/>
    <col min="5" max="247" width="9.7109375" style="64"/>
    <col min="248" max="248" width="19.28515625" style="64" customWidth="1"/>
    <col min="249" max="249" width="13.28515625" style="64" customWidth="1"/>
    <col min="250" max="250" width="19" style="64" customWidth="1"/>
    <col min="251" max="251" width="11.5703125" style="64" customWidth="1"/>
    <col min="252" max="503" width="9.7109375" style="64"/>
    <col min="504" max="504" width="19.28515625" style="64" customWidth="1"/>
    <col min="505" max="505" width="13.28515625" style="64" customWidth="1"/>
    <col min="506" max="506" width="19" style="64" customWidth="1"/>
    <col min="507" max="507" width="11.5703125" style="64" customWidth="1"/>
    <col min="508" max="759" width="9.7109375" style="64"/>
    <col min="760" max="760" width="19.28515625" style="64" customWidth="1"/>
    <col min="761" max="761" width="13.28515625" style="64" customWidth="1"/>
    <col min="762" max="762" width="19" style="64" customWidth="1"/>
    <col min="763" max="763" width="11.5703125" style="64" customWidth="1"/>
    <col min="764" max="1015" width="9.7109375" style="64"/>
    <col min="1016" max="1016" width="19.28515625" style="64" customWidth="1"/>
    <col min="1017" max="1017" width="13.28515625" style="64" customWidth="1"/>
    <col min="1018" max="1018" width="19" style="64" customWidth="1"/>
    <col min="1019" max="1019" width="11.5703125" style="64" customWidth="1"/>
    <col min="1020" max="1271" width="9.7109375" style="64"/>
    <col min="1272" max="1272" width="19.28515625" style="64" customWidth="1"/>
    <col min="1273" max="1273" width="13.28515625" style="64" customWidth="1"/>
    <col min="1274" max="1274" width="19" style="64" customWidth="1"/>
    <col min="1275" max="1275" width="11.5703125" style="64" customWidth="1"/>
    <col min="1276" max="1527" width="9.7109375" style="64"/>
    <col min="1528" max="1528" width="19.28515625" style="64" customWidth="1"/>
    <col min="1529" max="1529" width="13.28515625" style="64" customWidth="1"/>
    <col min="1530" max="1530" width="19" style="64" customWidth="1"/>
    <col min="1531" max="1531" width="11.5703125" style="64" customWidth="1"/>
    <col min="1532" max="1783" width="9.7109375" style="64"/>
    <col min="1784" max="1784" width="19.28515625" style="64" customWidth="1"/>
    <col min="1785" max="1785" width="13.28515625" style="64" customWidth="1"/>
    <col min="1786" max="1786" width="19" style="64" customWidth="1"/>
    <col min="1787" max="1787" width="11.5703125" style="64" customWidth="1"/>
    <col min="1788" max="2039" width="9.7109375" style="64"/>
    <col min="2040" max="2040" width="19.28515625" style="64" customWidth="1"/>
    <col min="2041" max="2041" width="13.28515625" style="64" customWidth="1"/>
    <col min="2042" max="2042" width="19" style="64" customWidth="1"/>
    <col min="2043" max="2043" width="11.5703125" style="64" customWidth="1"/>
    <col min="2044" max="2295" width="9.7109375" style="64"/>
    <col min="2296" max="2296" width="19.28515625" style="64" customWidth="1"/>
    <col min="2297" max="2297" width="13.28515625" style="64" customWidth="1"/>
    <col min="2298" max="2298" width="19" style="64" customWidth="1"/>
    <col min="2299" max="2299" width="11.5703125" style="64" customWidth="1"/>
    <col min="2300" max="2551" width="9.7109375" style="64"/>
    <col min="2552" max="2552" width="19.28515625" style="64" customWidth="1"/>
    <col min="2553" max="2553" width="13.28515625" style="64" customWidth="1"/>
    <col min="2554" max="2554" width="19" style="64" customWidth="1"/>
    <col min="2555" max="2555" width="11.5703125" style="64" customWidth="1"/>
    <col min="2556" max="2807" width="9.7109375" style="64"/>
    <col min="2808" max="2808" width="19.28515625" style="64" customWidth="1"/>
    <col min="2809" max="2809" width="13.28515625" style="64" customWidth="1"/>
    <col min="2810" max="2810" width="19" style="64" customWidth="1"/>
    <col min="2811" max="2811" width="11.5703125" style="64" customWidth="1"/>
    <col min="2812" max="3063" width="9.7109375" style="64"/>
    <col min="3064" max="3064" width="19.28515625" style="64" customWidth="1"/>
    <col min="3065" max="3065" width="13.28515625" style="64" customWidth="1"/>
    <col min="3066" max="3066" width="19" style="64" customWidth="1"/>
    <col min="3067" max="3067" width="11.5703125" style="64" customWidth="1"/>
    <col min="3068" max="3319" width="9.7109375" style="64"/>
    <col min="3320" max="3320" width="19.28515625" style="64" customWidth="1"/>
    <col min="3321" max="3321" width="13.28515625" style="64" customWidth="1"/>
    <col min="3322" max="3322" width="19" style="64" customWidth="1"/>
    <col min="3323" max="3323" width="11.5703125" style="64" customWidth="1"/>
    <col min="3324" max="3575" width="9.7109375" style="64"/>
    <col min="3576" max="3576" width="19.28515625" style="64" customWidth="1"/>
    <col min="3577" max="3577" width="13.28515625" style="64" customWidth="1"/>
    <col min="3578" max="3578" width="19" style="64" customWidth="1"/>
    <col min="3579" max="3579" width="11.5703125" style="64" customWidth="1"/>
    <col min="3580" max="3831" width="9.7109375" style="64"/>
    <col min="3832" max="3832" width="19.28515625" style="64" customWidth="1"/>
    <col min="3833" max="3833" width="13.28515625" style="64" customWidth="1"/>
    <col min="3834" max="3834" width="19" style="64" customWidth="1"/>
    <col min="3835" max="3835" width="11.5703125" style="64" customWidth="1"/>
    <col min="3836" max="4087" width="9.7109375" style="64"/>
    <col min="4088" max="4088" width="19.28515625" style="64" customWidth="1"/>
    <col min="4089" max="4089" width="13.28515625" style="64" customWidth="1"/>
    <col min="4090" max="4090" width="19" style="64" customWidth="1"/>
    <col min="4091" max="4091" width="11.5703125" style="64" customWidth="1"/>
    <col min="4092" max="4343" width="9.7109375" style="64"/>
    <col min="4344" max="4344" width="19.28515625" style="64" customWidth="1"/>
    <col min="4345" max="4345" width="13.28515625" style="64" customWidth="1"/>
    <col min="4346" max="4346" width="19" style="64" customWidth="1"/>
    <col min="4347" max="4347" width="11.5703125" style="64" customWidth="1"/>
    <col min="4348" max="4599" width="9.7109375" style="64"/>
    <col min="4600" max="4600" width="19.28515625" style="64" customWidth="1"/>
    <col min="4601" max="4601" width="13.28515625" style="64" customWidth="1"/>
    <col min="4602" max="4602" width="19" style="64" customWidth="1"/>
    <col min="4603" max="4603" width="11.5703125" style="64" customWidth="1"/>
    <col min="4604" max="4855" width="9.7109375" style="64"/>
    <col min="4856" max="4856" width="19.28515625" style="64" customWidth="1"/>
    <col min="4857" max="4857" width="13.28515625" style="64" customWidth="1"/>
    <col min="4858" max="4858" width="19" style="64" customWidth="1"/>
    <col min="4859" max="4859" width="11.5703125" style="64" customWidth="1"/>
    <col min="4860" max="5111" width="9.7109375" style="64"/>
    <col min="5112" max="5112" width="19.28515625" style="64" customWidth="1"/>
    <col min="5113" max="5113" width="13.28515625" style="64" customWidth="1"/>
    <col min="5114" max="5114" width="19" style="64" customWidth="1"/>
    <col min="5115" max="5115" width="11.5703125" style="64" customWidth="1"/>
    <col min="5116" max="5367" width="9.7109375" style="64"/>
    <col min="5368" max="5368" width="19.28515625" style="64" customWidth="1"/>
    <col min="5369" max="5369" width="13.28515625" style="64" customWidth="1"/>
    <col min="5370" max="5370" width="19" style="64" customWidth="1"/>
    <col min="5371" max="5371" width="11.5703125" style="64" customWidth="1"/>
    <col min="5372" max="5623" width="9.7109375" style="64"/>
    <col min="5624" max="5624" width="19.28515625" style="64" customWidth="1"/>
    <col min="5625" max="5625" width="13.28515625" style="64" customWidth="1"/>
    <col min="5626" max="5626" width="19" style="64" customWidth="1"/>
    <col min="5627" max="5627" width="11.5703125" style="64" customWidth="1"/>
    <col min="5628" max="5879" width="9.7109375" style="64"/>
    <col min="5880" max="5880" width="19.28515625" style="64" customWidth="1"/>
    <col min="5881" max="5881" width="13.28515625" style="64" customWidth="1"/>
    <col min="5882" max="5882" width="19" style="64" customWidth="1"/>
    <col min="5883" max="5883" width="11.5703125" style="64" customWidth="1"/>
    <col min="5884" max="6135" width="9.7109375" style="64"/>
    <col min="6136" max="6136" width="19.28515625" style="64" customWidth="1"/>
    <col min="6137" max="6137" width="13.28515625" style="64" customWidth="1"/>
    <col min="6138" max="6138" width="19" style="64" customWidth="1"/>
    <col min="6139" max="6139" width="11.5703125" style="64" customWidth="1"/>
    <col min="6140" max="6391" width="9.7109375" style="64"/>
    <col min="6392" max="6392" width="19.28515625" style="64" customWidth="1"/>
    <col min="6393" max="6393" width="13.28515625" style="64" customWidth="1"/>
    <col min="6394" max="6394" width="19" style="64" customWidth="1"/>
    <col min="6395" max="6395" width="11.5703125" style="64" customWidth="1"/>
    <col min="6396" max="6647" width="9.7109375" style="64"/>
    <col min="6648" max="6648" width="19.28515625" style="64" customWidth="1"/>
    <col min="6649" max="6649" width="13.28515625" style="64" customWidth="1"/>
    <col min="6650" max="6650" width="19" style="64" customWidth="1"/>
    <col min="6651" max="6651" width="11.5703125" style="64" customWidth="1"/>
    <col min="6652" max="6903" width="9.7109375" style="64"/>
    <col min="6904" max="6904" width="19.28515625" style="64" customWidth="1"/>
    <col min="6905" max="6905" width="13.28515625" style="64" customWidth="1"/>
    <col min="6906" max="6906" width="19" style="64" customWidth="1"/>
    <col min="6907" max="6907" width="11.5703125" style="64" customWidth="1"/>
    <col min="6908" max="7159" width="9.7109375" style="64"/>
    <col min="7160" max="7160" width="19.28515625" style="64" customWidth="1"/>
    <col min="7161" max="7161" width="13.28515625" style="64" customWidth="1"/>
    <col min="7162" max="7162" width="19" style="64" customWidth="1"/>
    <col min="7163" max="7163" width="11.5703125" style="64" customWidth="1"/>
    <col min="7164" max="7415" width="9.7109375" style="64"/>
    <col min="7416" max="7416" width="19.28515625" style="64" customWidth="1"/>
    <col min="7417" max="7417" width="13.28515625" style="64" customWidth="1"/>
    <col min="7418" max="7418" width="19" style="64" customWidth="1"/>
    <col min="7419" max="7419" width="11.5703125" style="64" customWidth="1"/>
    <col min="7420" max="7671" width="9.7109375" style="64"/>
    <col min="7672" max="7672" width="19.28515625" style="64" customWidth="1"/>
    <col min="7673" max="7673" width="13.28515625" style="64" customWidth="1"/>
    <col min="7674" max="7674" width="19" style="64" customWidth="1"/>
    <col min="7675" max="7675" width="11.5703125" style="64" customWidth="1"/>
    <col min="7676" max="7927" width="9.7109375" style="64"/>
    <col min="7928" max="7928" width="19.28515625" style="64" customWidth="1"/>
    <col min="7929" max="7929" width="13.28515625" style="64" customWidth="1"/>
    <col min="7930" max="7930" width="19" style="64" customWidth="1"/>
    <col min="7931" max="7931" width="11.5703125" style="64" customWidth="1"/>
    <col min="7932" max="8183" width="9.7109375" style="64"/>
    <col min="8184" max="8184" width="19.28515625" style="64" customWidth="1"/>
    <col min="8185" max="8185" width="13.28515625" style="64" customWidth="1"/>
    <col min="8186" max="8186" width="19" style="64" customWidth="1"/>
    <col min="8187" max="8187" width="11.5703125" style="64" customWidth="1"/>
    <col min="8188" max="8439" width="9.7109375" style="64"/>
    <col min="8440" max="8440" width="19.28515625" style="64" customWidth="1"/>
    <col min="8441" max="8441" width="13.28515625" style="64" customWidth="1"/>
    <col min="8442" max="8442" width="19" style="64" customWidth="1"/>
    <col min="8443" max="8443" width="11.5703125" style="64" customWidth="1"/>
    <col min="8444" max="8695" width="9.7109375" style="64"/>
    <col min="8696" max="8696" width="19.28515625" style="64" customWidth="1"/>
    <col min="8697" max="8697" width="13.28515625" style="64" customWidth="1"/>
    <col min="8698" max="8698" width="19" style="64" customWidth="1"/>
    <col min="8699" max="8699" width="11.5703125" style="64" customWidth="1"/>
    <col min="8700" max="8951" width="9.7109375" style="64"/>
    <col min="8952" max="8952" width="19.28515625" style="64" customWidth="1"/>
    <col min="8953" max="8953" width="13.28515625" style="64" customWidth="1"/>
    <col min="8954" max="8954" width="19" style="64" customWidth="1"/>
    <col min="8955" max="8955" width="11.5703125" style="64" customWidth="1"/>
    <col min="8956" max="9207" width="9.7109375" style="64"/>
    <col min="9208" max="9208" width="19.28515625" style="64" customWidth="1"/>
    <col min="9209" max="9209" width="13.28515625" style="64" customWidth="1"/>
    <col min="9210" max="9210" width="19" style="64" customWidth="1"/>
    <col min="9211" max="9211" width="11.5703125" style="64" customWidth="1"/>
    <col min="9212" max="9463" width="9.7109375" style="64"/>
    <col min="9464" max="9464" width="19.28515625" style="64" customWidth="1"/>
    <col min="9465" max="9465" width="13.28515625" style="64" customWidth="1"/>
    <col min="9466" max="9466" width="19" style="64" customWidth="1"/>
    <col min="9467" max="9467" width="11.5703125" style="64" customWidth="1"/>
    <col min="9468" max="9719" width="9.7109375" style="64"/>
    <col min="9720" max="9720" width="19.28515625" style="64" customWidth="1"/>
    <col min="9721" max="9721" width="13.28515625" style="64" customWidth="1"/>
    <col min="9722" max="9722" width="19" style="64" customWidth="1"/>
    <col min="9723" max="9723" width="11.5703125" style="64" customWidth="1"/>
    <col min="9724" max="9975" width="9.7109375" style="64"/>
    <col min="9976" max="9976" width="19.28515625" style="64" customWidth="1"/>
    <col min="9977" max="9977" width="13.28515625" style="64" customWidth="1"/>
    <col min="9978" max="9978" width="19" style="64" customWidth="1"/>
    <col min="9979" max="9979" width="11.5703125" style="64" customWidth="1"/>
    <col min="9980" max="10231" width="9.7109375" style="64"/>
    <col min="10232" max="10232" width="19.28515625" style="64" customWidth="1"/>
    <col min="10233" max="10233" width="13.28515625" style="64" customWidth="1"/>
    <col min="10234" max="10234" width="19" style="64" customWidth="1"/>
    <col min="10235" max="10235" width="11.5703125" style="64" customWidth="1"/>
    <col min="10236" max="10487" width="9.7109375" style="64"/>
    <col min="10488" max="10488" width="19.28515625" style="64" customWidth="1"/>
    <col min="10489" max="10489" width="13.28515625" style="64" customWidth="1"/>
    <col min="10490" max="10490" width="19" style="64" customWidth="1"/>
    <col min="10491" max="10491" width="11.5703125" style="64" customWidth="1"/>
    <col min="10492" max="10743" width="9.7109375" style="64"/>
    <col min="10744" max="10744" width="19.28515625" style="64" customWidth="1"/>
    <col min="10745" max="10745" width="13.28515625" style="64" customWidth="1"/>
    <col min="10746" max="10746" width="19" style="64" customWidth="1"/>
    <col min="10747" max="10747" width="11.5703125" style="64" customWidth="1"/>
    <col min="10748" max="10999" width="9.7109375" style="64"/>
    <col min="11000" max="11000" width="19.28515625" style="64" customWidth="1"/>
    <col min="11001" max="11001" width="13.28515625" style="64" customWidth="1"/>
    <col min="11002" max="11002" width="19" style="64" customWidth="1"/>
    <col min="11003" max="11003" width="11.5703125" style="64" customWidth="1"/>
    <col min="11004" max="11255" width="9.7109375" style="64"/>
    <col min="11256" max="11256" width="19.28515625" style="64" customWidth="1"/>
    <col min="11257" max="11257" width="13.28515625" style="64" customWidth="1"/>
    <col min="11258" max="11258" width="19" style="64" customWidth="1"/>
    <col min="11259" max="11259" width="11.5703125" style="64" customWidth="1"/>
    <col min="11260" max="11511" width="9.7109375" style="64"/>
    <col min="11512" max="11512" width="19.28515625" style="64" customWidth="1"/>
    <col min="11513" max="11513" width="13.28515625" style="64" customWidth="1"/>
    <col min="11514" max="11514" width="19" style="64" customWidth="1"/>
    <col min="11515" max="11515" width="11.5703125" style="64" customWidth="1"/>
    <col min="11516" max="11767" width="9.7109375" style="64"/>
    <col min="11768" max="11768" width="19.28515625" style="64" customWidth="1"/>
    <col min="11769" max="11769" width="13.28515625" style="64" customWidth="1"/>
    <col min="11770" max="11770" width="19" style="64" customWidth="1"/>
    <col min="11771" max="11771" width="11.5703125" style="64" customWidth="1"/>
    <col min="11772" max="12023" width="9.7109375" style="64"/>
    <col min="12024" max="12024" width="19.28515625" style="64" customWidth="1"/>
    <col min="12025" max="12025" width="13.28515625" style="64" customWidth="1"/>
    <col min="12026" max="12026" width="19" style="64" customWidth="1"/>
    <col min="12027" max="12027" width="11.5703125" style="64" customWidth="1"/>
    <col min="12028" max="12279" width="9.7109375" style="64"/>
    <col min="12280" max="12280" width="19.28515625" style="64" customWidth="1"/>
    <col min="12281" max="12281" width="13.28515625" style="64" customWidth="1"/>
    <col min="12282" max="12282" width="19" style="64" customWidth="1"/>
    <col min="12283" max="12283" width="11.5703125" style="64" customWidth="1"/>
    <col min="12284" max="12535" width="9.7109375" style="64"/>
    <col min="12536" max="12536" width="19.28515625" style="64" customWidth="1"/>
    <col min="12537" max="12537" width="13.28515625" style="64" customWidth="1"/>
    <col min="12538" max="12538" width="19" style="64" customWidth="1"/>
    <col min="12539" max="12539" width="11.5703125" style="64" customWidth="1"/>
    <col min="12540" max="12791" width="9.7109375" style="64"/>
    <col min="12792" max="12792" width="19.28515625" style="64" customWidth="1"/>
    <col min="12793" max="12793" width="13.28515625" style="64" customWidth="1"/>
    <col min="12794" max="12794" width="19" style="64" customWidth="1"/>
    <col min="12795" max="12795" width="11.5703125" style="64" customWidth="1"/>
    <col min="12796" max="13047" width="9.7109375" style="64"/>
    <col min="13048" max="13048" width="19.28515625" style="64" customWidth="1"/>
    <col min="13049" max="13049" width="13.28515625" style="64" customWidth="1"/>
    <col min="13050" max="13050" width="19" style="64" customWidth="1"/>
    <col min="13051" max="13051" width="11.5703125" style="64" customWidth="1"/>
    <col min="13052" max="13303" width="9.7109375" style="64"/>
    <col min="13304" max="13304" width="19.28515625" style="64" customWidth="1"/>
    <col min="13305" max="13305" width="13.28515625" style="64" customWidth="1"/>
    <col min="13306" max="13306" width="19" style="64" customWidth="1"/>
    <col min="13307" max="13307" width="11.5703125" style="64" customWidth="1"/>
    <col min="13308" max="13559" width="9.7109375" style="64"/>
    <col min="13560" max="13560" width="19.28515625" style="64" customWidth="1"/>
    <col min="13561" max="13561" width="13.28515625" style="64" customWidth="1"/>
    <col min="13562" max="13562" width="19" style="64" customWidth="1"/>
    <col min="13563" max="13563" width="11.5703125" style="64" customWidth="1"/>
    <col min="13564" max="13815" width="9.7109375" style="64"/>
    <col min="13816" max="13816" width="19.28515625" style="64" customWidth="1"/>
    <col min="13817" max="13817" width="13.28515625" style="64" customWidth="1"/>
    <col min="13818" max="13818" width="19" style="64" customWidth="1"/>
    <col min="13819" max="13819" width="11.5703125" style="64" customWidth="1"/>
    <col min="13820" max="14071" width="9.7109375" style="64"/>
    <col min="14072" max="14072" width="19.28515625" style="64" customWidth="1"/>
    <col min="14073" max="14073" width="13.28515625" style="64" customWidth="1"/>
    <col min="14074" max="14074" width="19" style="64" customWidth="1"/>
    <col min="14075" max="14075" width="11.5703125" style="64" customWidth="1"/>
    <col min="14076" max="14327" width="9.7109375" style="64"/>
    <col min="14328" max="14328" width="19.28515625" style="64" customWidth="1"/>
    <col min="14329" max="14329" width="13.28515625" style="64" customWidth="1"/>
    <col min="14330" max="14330" width="19" style="64" customWidth="1"/>
    <col min="14331" max="14331" width="11.5703125" style="64" customWidth="1"/>
    <col min="14332" max="14583" width="9.7109375" style="64"/>
    <col min="14584" max="14584" width="19.28515625" style="64" customWidth="1"/>
    <col min="14585" max="14585" width="13.28515625" style="64" customWidth="1"/>
    <col min="14586" max="14586" width="19" style="64" customWidth="1"/>
    <col min="14587" max="14587" width="11.5703125" style="64" customWidth="1"/>
    <col min="14588" max="14839" width="9.7109375" style="64"/>
    <col min="14840" max="14840" width="19.28515625" style="64" customWidth="1"/>
    <col min="14841" max="14841" width="13.28515625" style="64" customWidth="1"/>
    <col min="14842" max="14842" width="19" style="64" customWidth="1"/>
    <col min="14843" max="14843" width="11.5703125" style="64" customWidth="1"/>
    <col min="14844" max="15095" width="9.7109375" style="64"/>
    <col min="15096" max="15096" width="19.28515625" style="64" customWidth="1"/>
    <col min="15097" max="15097" width="13.28515625" style="64" customWidth="1"/>
    <col min="15098" max="15098" width="19" style="64" customWidth="1"/>
    <col min="15099" max="15099" width="11.5703125" style="64" customWidth="1"/>
    <col min="15100" max="15351" width="9.7109375" style="64"/>
    <col min="15352" max="15352" width="19.28515625" style="64" customWidth="1"/>
    <col min="15353" max="15353" width="13.28515625" style="64" customWidth="1"/>
    <col min="15354" max="15354" width="19" style="64" customWidth="1"/>
    <col min="15355" max="15355" width="11.5703125" style="64" customWidth="1"/>
    <col min="15356" max="15607" width="9.7109375" style="64"/>
    <col min="15608" max="15608" width="19.28515625" style="64" customWidth="1"/>
    <col min="15609" max="15609" width="13.28515625" style="64" customWidth="1"/>
    <col min="15610" max="15610" width="19" style="64" customWidth="1"/>
    <col min="15611" max="15611" width="11.5703125" style="64" customWidth="1"/>
    <col min="15612" max="15863" width="9.7109375" style="64"/>
    <col min="15864" max="15864" width="19.28515625" style="64" customWidth="1"/>
    <col min="15865" max="15865" width="13.28515625" style="64" customWidth="1"/>
    <col min="15866" max="15866" width="19" style="64" customWidth="1"/>
    <col min="15867" max="15867" width="11.5703125" style="64" customWidth="1"/>
    <col min="15868" max="16119" width="9.7109375" style="64"/>
    <col min="16120" max="16120" width="19.28515625" style="64" customWidth="1"/>
    <col min="16121" max="16121" width="13.28515625" style="64" customWidth="1"/>
    <col min="16122" max="16122" width="19" style="64" customWidth="1"/>
    <col min="16123" max="16123" width="11.5703125" style="64" customWidth="1"/>
    <col min="16124" max="16384" width="9.7109375" style="64"/>
  </cols>
  <sheetData>
    <row r="1" spans="3:4">
      <c r="C1" s="81" t="s">
        <v>367</v>
      </c>
      <c r="D1" s="81"/>
    </row>
    <row r="2" spans="3:4" ht="38.25">
      <c r="C2" s="65" t="s">
        <v>368</v>
      </c>
      <c r="D2" s="65" t="s">
        <v>369</v>
      </c>
    </row>
    <row r="3" spans="3:4">
      <c r="C3" s="82" t="s">
        <v>370</v>
      </c>
      <c r="D3" s="82"/>
    </row>
    <row r="4" spans="3:4">
      <c r="C4" s="82"/>
      <c r="D4" s="82"/>
    </row>
    <row r="5" spans="3:4">
      <c r="C5" s="73" t="s">
        <v>371</v>
      </c>
      <c r="D5" s="74">
        <v>5800</v>
      </c>
    </row>
    <row r="6" spans="3:4">
      <c r="C6" s="75" t="s">
        <v>372</v>
      </c>
      <c r="D6" s="76">
        <v>7010</v>
      </c>
    </row>
    <row r="7" spans="3:4">
      <c r="C7" s="75" t="s">
        <v>373</v>
      </c>
      <c r="D7" s="76">
        <v>7000</v>
      </c>
    </row>
    <row r="8" spans="3:4">
      <c r="C8" s="77" t="s">
        <v>374</v>
      </c>
      <c r="D8" s="78">
        <v>902500</v>
      </c>
    </row>
    <row r="9" spans="3:4">
      <c r="C9" s="77" t="s">
        <v>375</v>
      </c>
      <c r="D9" s="78">
        <v>956100</v>
      </c>
    </row>
    <row r="10" spans="3:4">
      <c r="C10" s="77" t="s">
        <v>376</v>
      </c>
      <c r="D10" s="78">
        <v>993300</v>
      </c>
    </row>
    <row r="11" spans="3:4">
      <c r="C11" s="77" t="s">
        <v>377</v>
      </c>
      <c r="D11" s="78">
        <v>1183100</v>
      </c>
    </row>
    <row r="12" spans="3:4">
      <c r="C12" s="77" t="s">
        <v>378</v>
      </c>
      <c r="D12" s="78">
        <v>1364200</v>
      </c>
    </row>
    <row r="13" spans="3:4">
      <c r="C13" s="77" t="s">
        <v>379</v>
      </c>
      <c r="D13" s="78">
        <v>1498300</v>
      </c>
    </row>
    <row r="14" spans="3:4">
      <c r="C14" s="77" t="s">
        <v>380</v>
      </c>
      <c r="D14" s="78">
        <v>1657000</v>
      </c>
    </row>
    <row r="15" spans="3:4">
      <c r="C15" s="77" t="s">
        <v>381</v>
      </c>
      <c r="D15" s="78">
        <v>2063900</v>
      </c>
    </row>
    <row r="16" spans="3:4">
      <c r="C16" s="66" t="s">
        <v>382</v>
      </c>
      <c r="D16" s="67">
        <v>2418400</v>
      </c>
    </row>
    <row r="17" spans="3:4">
      <c r="C17" s="66" t="s">
        <v>383</v>
      </c>
      <c r="D17" s="67">
        <v>2647700</v>
      </c>
    </row>
    <row r="18" spans="3:4">
      <c r="C18" s="66" t="s">
        <v>384</v>
      </c>
      <c r="D18" s="67">
        <v>3969800</v>
      </c>
    </row>
    <row r="19" spans="3:4">
      <c r="C19" s="66" t="s">
        <v>385</v>
      </c>
      <c r="D19" s="67">
        <v>4373500</v>
      </c>
    </row>
    <row r="20" spans="3:4">
      <c r="C20" s="66" t="s">
        <v>386</v>
      </c>
      <c r="D20" s="67">
        <v>5256800</v>
      </c>
    </row>
    <row r="21" spans="3:4">
      <c r="C21" s="66" t="s">
        <v>387</v>
      </c>
      <c r="D21" s="67">
        <v>5724800</v>
      </c>
    </row>
    <row r="22" spans="3:4">
      <c r="C22" s="66" t="s">
        <v>388</v>
      </c>
      <c r="D22" s="67">
        <v>6333200</v>
      </c>
    </row>
    <row r="23" spans="3:4">
      <c r="C23" s="66" t="s">
        <v>389</v>
      </c>
      <c r="D23" s="67">
        <v>6917000</v>
      </c>
    </row>
    <row r="24" spans="3:4">
      <c r="C24" s="66" t="s">
        <v>390</v>
      </c>
      <c r="D24" s="67">
        <v>7357000</v>
      </c>
    </row>
    <row r="25" spans="3:4">
      <c r="C25" s="66" t="s">
        <v>391</v>
      </c>
      <c r="D25" s="67">
        <v>10010100</v>
      </c>
    </row>
    <row r="26" spans="3:4">
      <c r="C26" s="64"/>
      <c r="D26" s="64"/>
    </row>
    <row r="29" spans="3:4">
      <c r="D29" s="69"/>
    </row>
    <row r="31" spans="3:4">
      <c r="D31" s="70"/>
    </row>
    <row r="32" spans="3:4">
      <c r="D32" s="70"/>
    </row>
  </sheetData>
  <mergeCells count="2">
    <mergeCell ref="C1:D1"/>
    <mergeCell ref="C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A7" sqref="A7:XFD7"/>
    </sheetView>
  </sheetViews>
  <sheetFormatPr defaultColWidth="9.28515625" defaultRowHeight="15"/>
  <cols>
    <col min="1" max="5" width="9.7109375" style="32" customWidth="1"/>
    <col min="6" max="6" width="10.85546875" style="32" customWidth="1"/>
    <col min="7" max="256" width="9.28515625" style="35"/>
    <col min="257" max="261" width="9.7109375" style="35" customWidth="1"/>
    <col min="262" max="262" width="10.85546875" style="35" customWidth="1"/>
    <col min="263" max="512" width="9.28515625" style="35"/>
    <col min="513" max="517" width="9.7109375" style="35" customWidth="1"/>
    <col min="518" max="518" width="10.85546875" style="35" customWidth="1"/>
    <col min="519" max="768" width="9.28515625" style="35"/>
    <col min="769" max="773" width="9.7109375" style="35" customWidth="1"/>
    <col min="774" max="774" width="10.85546875" style="35" customWidth="1"/>
    <col min="775" max="1024" width="9.28515625" style="35"/>
    <col min="1025" max="1029" width="9.7109375" style="35" customWidth="1"/>
    <col min="1030" max="1030" width="10.85546875" style="35" customWidth="1"/>
    <col min="1031" max="1280" width="9.28515625" style="35"/>
    <col min="1281" max="1285" width="9.7109375" style="35" customWidth="1"/>
    <col min="1286" max="1286" width="10.85546875" style="35" customWidth="1"/>
    <col min="1287" max="1536" width="9.28515625" style="35"/>
    <col min="1537" max="1541" width="9.7109375" style="35" customWidth="1"/>
    <col min="1542" max="1542" width="10.85546875" style="35" customWidth="1"/>
    <col min="1543" max="1792" width="9.28515625" style="35"/>
    <col min="1793" max="1797" width="9.7109375" style="35" customWidth="1"/>
    <col min="1798" max="1798" width="10.85546875" style="35" customWidth="1"/>
    <col min="1799" max="2048" width="9.28515625" style="35"/>
    <col min="2049" max="2053" width="9.7109375" style="35" customWidth="1"/>
    <col min="2054" max="2054" width="10.85546875" style="35" customWidth="1"/>
    <col min="2055" max="2304" width="9.28515625" style="35"/>
    <col min="2305" max="2309" width="9.7109375" style="35" customWidth="1"/>
    <col min="2310" max="2310" width="10.85546875" style="35" customWidth="1"/>
    <col min="2311" max="2560" width="9.28515625" style="35"/>
    <col min="2561" max="2565" width="9.7109375" style="35" customWidth="1"/>
    <col min="2566" max="2566" width="10.85546875" style="35" customWidth="1"/>
    <col min="2567" max="2816" width="9.28515625" style="35"/>
    <col min="2817" max="2821" width="9.7109375" style="35" customWidth="1"/>
    <col min="2822" max="2822" width="10.85546875" style="35" customWidth="1"/>
    <col min="2823" max="3072" width="9.28515625" style="35"/>
    <col min="3073" max="3077" width="9.7109375" style="35" customWidth="1"/>
    <col min="3078" max="3078" width="10.85546875" style="35" customWidth="1"/>
    <col min="3079" max="3328" width="9.28515625" style="35"/>
    <col min="3329" max="3333" width="9.7109375" style="35" customWidth="1"/>
    <col min="3334" max="3334" width="10.85546875" style="35" customWidth="1"/>
    <col min="3335" max="3584" width="9.28515625" style="35"/>
    <col min="3585" max="3589" width="9.7109375" style="35" customWidth="1"/>
    <col min="3590" max="3590" width="10.85546875" style="35" customWidth="1"/>
    <col min="3591" max="3840" width="9.28515625" style="35"/>
    <col min="3841" max="3845" width="9.7109375" style="35" customWidth="1"/>
    <col min="3846" max="3846" width="10.85546875" style="35" customWidth="1"/>
    <col min="3847" max="4096" width="9.28515625" style="35"/>
    <col min="4097" max="4101" width="9.7109375" style="35" customWidth="1"/>
    <col min="4102" max="4102" width="10.85546875" style="35" customWidth="1"/>
    <col min="4103" max="4352" width="9.28515625" style="35"/>
    <col min="4353" max="4357" width="9.7109375" style="35" customWidth="1"/>
    <col min="4358" max="4358" width="10.85546875" style="35" customWidth="1"/>
    <col min="4359" max="4608" width="9.28515625" style="35"/>
    <col min="4609" max="4613" width="9.7109375" style="35" customWidth="1"/>
    <col min="4614" max="4614" width="10.85546875" style="35" customWidth="1"/>
    <col min="4615" max="4864" width="9.28515625" style="35"/>
    <col min="4865" max="4869" width="9.7109375" style="35" customWidth="1"/>
    <col min="4870" max="4870" width="10.85546875" style="35" customWidth="1"/>
    <col min="4871" max="5120" width="9.28515625" style="35"/>
    <col min="5121" max="5125" width="9.7109375" style="35" customWidth="1"/>
    <col min="5126" max="5126" width="10.85546875" style="35" customWidth="1"/>
    <col min="5127" max="5376" width="9.28515625" style="35"/>
    <col min="5377" max="5381" width="9.7109375" style="35" customWidth="1"/>
    <col min="5382" max="5382" width="10.85546875" style="35" customWidth="1"/>
    <col min="5383" max="5632" width="9.28515625" style="35"/>
    <col min="5633" max="5637" width="9.7109375" style="35" customWidth="1"/>
    <col min="5638" max="5638" width="10.85546875" style="35" customWidth="1"/>
    <col min="5639" max="5888" width="9.28515625" style="35"/>
    <col min="5889" max="5893" width="9.7109375" style="35" customWidth="1"/>
    <col min="5894" max="5894" width="10.85546875" style="35" customWidth="1"/>
    <col min="5895" max="6144" width="9.28515625" style="35"/>
    <col min="6145" max="6149" width="9.7109375" style="35" customWidth="1"/>
    <col min="6150" max="6150" width="10.85546875" style="35" customWidth="1"/>
    <col min="6151" max="6400" width="9.28515625" style="35"/>
    <col min="6401" max="6405" width="9.7109375" style="35" customWidth="1"/>
    <col min="6406" max="6406" width="10.85546875" style="35" customWidth="1"/>
    <col min="6407" max="6656" width="9.28515625" style="35"/>
    <col min="6657" max="6661" width="9.7109375" style="35" customWidth="1"/>
    <col min="6662" max="6662" width="10.85546875" style="35" customWidth="1"/>
    <col min="6663" max="6912" width="9.28515625" style="35"/>
    <col min="6913" max="6917" width="9.7109375" style="35" customWidth="1"/>
    <col min="6918" max="6918" width="10.85546875" style="35" customWidth="1"/>
    <col min="6919" max="7168" width="9.28515625" style="35"/>
    <col min="7169" max="7173" width="9.7109375" style="35" customWidth="1"/>
    <col min="7174" max="7174" width="10.85546875" style="35" customWidth="1"/>
    <col min="7175" max="7424" width="9.28515625" style="35"/>
    <col min="7425" max="7429" width="9.7109375" style="35" customWidth="1"/>
    <col min="7430" max="7430" width="10.85546875" style="35" customWidth="1"/>
    <col min="7431" max="7680" width="9.28515625" style="35"/>
    <col min="7681" max="7685" width="9.7109375" style="35" customWidth="1"/>
    <col min="7686" max="7686" width="10.85546875" style="35" customWidth="1"/>
    <col min="7687" max="7936" width="9.28515625" style="35"/>
    <col min="7937" max="7941" width="9.7109375" style="35" customWidth="1"/>
    <col min="7942" max="7942" width="10.85546875" style="35" customWidth="1"/>
    <col min="7943" max="8192" width="9.28515625" style="35"/>
    <col min="8193" max="8197" width="9.7109375" style="35" customWidth="1"/>
    <col min="8198" max="8198" width="10.85546875" style="35" customWidth="1"/>
    <col min="8199" max="8448" width="9.28515625" style="35"/>
    <col min="8449" max="8453" width="9.7109375" style="35" customWidth="1"/>
    <col min="8454" max="8454" width="10.85546875" style="35" customWidth="1"/>
    <col min="8455" max="8704" width="9.28515625" style="35"/>
    <col min="8705" max="8709" width="9.7109375" style="35" customWidth="1"/>
    <col min="8710" max="8710" width="10.85546875" style="35" customWidth="1"/>
    <col min="8711" max="8960" width="9.28515625" style="35"/>
    <col min="8961" max="8965" width="9.7109375" style="35" customWidth="1"/>
    <col min="8966" max="8966" width="10.85546875" style="35" customWidth="1"/>
    <col min="8967" max="9216" width="9.28515625" style="35"/>
    <col min="9217" max="9221" width="9.7109375" style="35" customWidth="1"/>
    <col min="9222" max="9222" width="10.85546875" style="35" customWidth="1"/>
    <col min="9223" max="9472" width="9.28515625" style="35"/>
    <col min="9473" max="9477" width="9.7109375" style="35" customWidth="1"/>
    <col min="9478" max="9478" width="10.85546875" style="35" customWidth="1"/>
    <col min="9479" max="9728" width="9.28515625" style="35"/>
    <col min="9729" max="9733" width="9.7109375" style="35" customWidth="1"/>
    <col min="9734" max="9734" width="10.85546875" style="35" customWidth="1"/>
    <col min="9735" max="9984" width="9.28515625" style="35"/>
    <col min="9985" max="9989" width="9.7109375" style="35" customWidth="1"/>
    <col min="9990" max="9990" width="10.85546875" style="35" customWidth="1"/>
    <col min="9991" max="10240" width="9.28515625" style="35"/>
    <col min="10241" max="10245" width="9.7109375" style="35" customWidth="1"/>
    <col min="10246" max="10246" width="10.85546875" style="35" customWidth="1"/>
    <col min="10247" max="10496" width="9.28515625" style="35"/>
    <col min="10497" max="10501" width="9.7109375" style="35" customWidth="1"/>
    <col min="10502" max="10502" width="10.85546875" style="35" customWidth="1"/>
    <col min="10503" max="10752" width="9.28515625" style="35"/>
    <col min="10753" max="10757" width="9.7109375" style="35" customWidth="1"/>
    <col min="10758" max="10758" width="10.85546875" style="35" customWidth="1"/>
    <col min="10759" max="11008" width="9.28515625" style="35"/>
    <col min="11009" max="11013" width="9.7109375" style="35" customWidth="1"/>
    <col min="11014" max="11014" width="10.85546875" style="35" customWidth="1"/>
    <col min="11015" max="11264" width="9.28515625" style="35"/>
    <col min="11265" max="11269" width="9.7109375" style="35" customWidth="1"/>
    <col min="11270" max="11270" width="10.85546875" style="35" customWidth="1"/>
    <col min="11271" max="11520" width="9.28515625" style="35"/>
    <col min="11521" max="11525" width="9.7109375" style="35" customWidth="1"/>
    <col min="11526" max="11526" width="10.85546875" style="35" customWidth="1"/>
    <col min="11527" max="11776" width="9.28515625" style="35"/>
    <col min="11777" max="11781" width="9.7109375" style="35" customWidth="1"/>
    <col min="11782" max="11782" width="10.85546875" style="35" customWidth="1"/>
    <col min="11783" max="12032" width="9.28515625" style="35"/>
    <col min="12033" max="12037" width="9.7109375" style="35" customWidth="1"/>
    <col min="12038" max="12038" width="10.85546875" style="35" customWidth="1"/>
    <col min="12039" max="12288" width="9.28515625" style="35"/>
    <col min="12289" max="12293" width="9.7109375" style="35" customWidth="1"/>
    <col min="12294" max="12294" width="10.85546875" style="35" customWidth="1"/>
    <col min="12295" max="12544" width="9.28515625" style="35"/>
    <col min="12545" max="12549" width="9.7109375" style="35" customWidth="1"/>
    <col min="12550" max="12550" width="10.85546875" style="35" customWidth="1"/>
    <col min="12551" max="12800" width="9.28515625" style="35"/>
    <col min="12801" max="12805" width="9.7109375" style="35" customWidth="1"/>
    <col min="12806" max="12806" width="10.85546875" style="35" customWidth="1"/>
    <col min="12807" max="13056" width="9.28515625" style="35"/>
    <col min="13057" max="13061" width="9.7109375" style="35" customWidth="1"/>
    <col min="13062" max="13062" width="10.85546875" style="35" customWidth="1"/>
    <col min="13063" max="13312" width="9.28515625" style="35"/>
    <col min="13313" max="13317" width="9.7109375" style="35" customWidth="1"/>
    <col min="13318" max="13318" width="10.85546875" style="35" customWidth="1"/>
    <col min="13319" max="13568" width="9.28515625" style="35"/>
    <col min="13569" max="13573" width="9.7109375" style="35" customWidth="1"/>
    <col min="13574" max="13574" width="10.85546875" style="35" customWidth="1"/>
    <col min="13575" max="13824" width="9.28515625" style="35"/>
    <col min="13825" max="13829" width="9.7109375" style="35" customWidth="1"/>
    <col min="13830" max="13830" width="10.85546875" style="35" customWidth="1"/>
    <col min="13831" max="14080" width="9.28515625" style="35"/>
    <col min="14081" max="14085" width="9.7109375" style="35" customWidth="1"/>
    <col min="14086" max="14086" width="10.85546875" style="35" customWidth="1"/>
    <col min="14087" max="14336" width="9.28515625" style="35"/>
    <col min="14337" max="14341" width="9.7109375" style="35" customWidth="1"/>
    <col min="14342" max="14342" width="10.85546875" style="35" customWidth="1"/>
    <col min="14343" max="14592" width="9.28515625" style="35"/>
    <col min="14593" max="14597" width="9.7109375" style="35" customWidth="1"/>
    <col min="14598" max="14598" width="10.85546875" style="35" customWidth="1"/>
    <col min="14599" max="14848" width="9.28515625" style="35"/>
    <col min="14849" max="14853" width="9.7109375" style="35" customWidth="1"/>
    <col min="14854" max="14854" width="10.85546875" style="35" customWidth="1"/>
    <col min="14855" max="15104" width="9.28515625" style="35"/>
    <col min="15105" max="15109" width="9.7109375" style="35" customWidth="1"/>
    <col min="15110" max="15110" width="10.85546875" style="35" customWidth="1"/>
    <col min="15111" max="15360" width="9.28515625" style="35"/>
    <col min="15361" max="15365" width="9.7109375" style="35" customWidth="1"/>
    <col min="15366" max="15366" width="10.85546875" style="35" customWidth="1"/>
    <col min="15367" max="15616" width="9.28515625" style="35"/>
    <col min="15617" max="15621" width="9.7109375" style="35" customWidth="1"/>
    <col min="15622" max="15622" width="10.85546875" style="35" customWidth="1"/>
    <col min="15623" max="15872" width="9.28515625" style="35"/>
    <col min="15873" max="15877" width="9.7109375" style="35" customWidth="1"/>
    <col min="15878" max="15878" width="10.85546875" style="35" customWidth="1"/>
    <col min="15879" max="16128" width="9.28515625" style="35"/>
    <col min="16129" max="16133" width="9.7109375" style="35" customWidth="1"/>
    <col min="16134" max="16134" width="10.85546875" style="35" customWidth="1"/>
    <col min="16135" max="16384" width="9.28515625" style="35"/>
  </cols>
  <sheetData>
    <row r="1" spans="1:6" ht="15.75">
      <c r="A1" s="83" t="s">
        <v>392</v>
      </c>
      <c r="B1" s="83"/>
      <c r="C1" s="83"/>
      <c r="D1" s="83"/>
      <c r="E1" s="83"/>
      <c r="F1" s="83"/>
    </row>
    <row r="2" spans="1:6">
      <c r="A2" s="84" t="s">
        <v>393</v>
      </c>
      <c r="B2" s="84"/>
      <c r="C2" s="85" t="s">
        <v>394</v>
      </c>
      <c r="D2" s="85"/>
      <c r="E2" s="85"/>
      <c r="F2" s="85"/>
    </row>
    <row r="3" spans="1:6">
      <c r="A3" s="71" t="s">
        <v>395</v>
      </c>
      <c r="B3" s="71" t="s">
        <v>396</v>
      </c>
      <c r="C3" s="72" t="s">
        <v>397</v>
      </c>
      <c r="D3" s="71" t="s">
        <v>398</v>
      </c>
      <c r="E3" s="71" t="s">
        <v>399</v>
      </c>
      <c r="F3" s="71" t="s">
        <v>400</v>
      </c>
    </row>
    <row r="4" spans="1:6">
      <c r="A4" s="33">
        <v>25</v>
      </c>
      <c r="B4" s="36">
        <f t="shared" ref="B4:B28" si="0">A4*0.8</f>
        <v>20</v>
      </c>
      <c r="C4" s="37">
        <v>2.2999999999999998</v>
      </c>
      <c r="D4" s="38">
        <v>3.4</v>
      </c>
      <c r="E4" s="38">
        <v>4.9000000000000004</v>
      </c>
      <c r="F4" s="38">
        <v>6</v>
      </c>
    </row>
    <row r="5" spans="1:6">
      <c r="A5" s="34">
        <v>38</v>
      </c>
      <c r="B5" s="39">
        <f t="shared" si="0"/>
        <v>30.400000000000002</v>
      </c>
      <c r="C5" s="40">
        <v>4.2</v>
      </c>
      <c r="D5" s="41">
        <v>6.8</v>
      </c>
      <c r="E5" s="41">
        <v>9.1</v>
      </c>
      <c r="F5" s="41">
        <v>11</v>
      </c>
    </row>
    <row r="6" spans="1:6">
      <c r="A6" s="34">
        <v>50</v>
      </c>
      <c r="B6" s="39">
        <f t="shared" si="0"/>
        <v>40</v>
      </c>
      <c r="C6" s="40">
        <v>6</v>
      </c>
      <c r="D6" s="41">
        <v>8.6999999999999993</v>
      </c>
      <c r="E6" s="41">
        <v>12.1</v>
      </c>
      <c r="F6" s="41">
        <v>15.1</v>
      </c>
    </row>
    <row r="7" spans="1:6">
      <c r="A7" s="34">
        <v>75</v>
      </c>
      <c r="B7" s="39">
        <f t="shared" si="0"/>
        <v>60</v>
      </c>
      <c r="C7" s="40">
        <v>6.8</v>
      </c>
      <c r="D7" s="41">
        <v>11</v>
      </c>
      <c r="E7" s="41">
        <v>14.4</v>
      </c>
      <c r="F7" s="41">
        <v>18.100000000000001</v>
      </c>
    </row>
    <row r="8" spans="1:6">
      <c r="A8" s="34">
        <v>94</v>
      </c>
      <c r="B8" s="39">
        <f t="shared" si="0"/>
        <v>75.2</v>
      </c>
      <c r="C8" s="40">
        <v>9.1</v>
      </c>
      <c r="D8" s="41">
        <v>12.9</v>
      </c>
      <c r="E8" s="41">
        <v>17.399999999999999</v>
      </c>
      <c r="F8" s="41">
        <v>23.1</v>
      </c>
    </row>
    <row r="9" spans="1:6">
      <c r="A9" s="34">
        <v>125</v>
      </c>
      <c r="B9" s="39">
        <f t="shared" si="0"/>
        <v>100</v>
      </c>
      <c r="C9" s="40">
        <v>9.8000000000000007</v>
      </c>
      <c r="D9" s="41">
        <v>15.5</v>
      </c>
      <c r="E9" s="41">
        <v>21.9</v>
      </c>
      <c r="F9" s="41">
        <v>28</v>
      </c>
    </row>
    <row r="10" spans="1:6">
      <c r="A10" s="34">
        <v>156</v>
      </c>
      <c r="B10" s="39">
        <f t="shared" si="0"/>
        <v>124.80000000000001</v>
      </c>
      <c r="C10" s="40">
        <v>11.7</v>
      </c>
      <c r="D10" s="41">
        <v>18.899999999999999</v>
      </c>
      <c r="E10" s="41">
        <v>26.8</v>
      </c>
      <c r="F10" s="41">
        <v>34.4</v>
      </c>
    </row>
    <row r="11" spans="1:6">
      <c r="A11" s="34">
        <v>169</v>
      </c>
      <c r="B11" s="39">
        <f t="shared" si="0"/>
        <v>135.20000000000002</v>
      </c>
      <c r="C11" s="40">
        <v>12.5</v>
      </c>
      <c r="D11" s="41">
        <v>20.399999999999999</v>
      </c>
      <c r="E11" s="41">
        <v>28.7</v>
      </c>
      <c r="F11" s="41">
        <v>37</v>
      </c>
    </row>
    <row r="12" spans="1:6">
      <c r="A12" s="34">
        <v>188</v>
      </c>
      <c r="B12" s="39">
        <f t="shared" si="0"/>
        <v>150.4</v>
      </c>
      <c r="C12" s="40">
        <v>13.6</v>
      </c>
      <c r="D12" s="41">
        <v>22.3</v>
      </c>
      <c r="E12" s="41">
        <v>31.8</v>
      </c>
      <c r="F12" s="41">
        <v>41.2</v>
      </c>
    </row>
    <row r="13" spans="1:6">
      <c r="A13" s="34">
        <v>219</v>
      </c>
      <c r="B13" s="39">
        <f t="shared" si="0"/>
        <v>175.20000000000002</v>
      </c>
      <c r="C13" s="40">
        <v>15.5</v>
      </c>
      <c r="D13" s="41">
        <v>25.7</v>
      </c>
      <c r="E13" s="41">
        <v>36.700000000000003</v>
      </c>
      <c r="F13" s="41">
        <v>48</v>
      </c>
    </row>
    <row r="14" spans="1:6">
      <c r="A14" s="34">
        <v>250</v>
      </c>
      <c r="B14" s="39">
        <f t="shared" si="0"/>
        <v>200</v>
      </c>
      <c r="C14" s="40">
        <v>17.100000000000001</v>
      </c>
      <c r="D14" s="41">
        <v>29.1</v>
      </c>
      <c r="E14" s="41">
        <v>41.6</v>
      </c>
      <c r="F14" s="41">
        <v>54.4</v>
      </c>
    </row>
    <row r="15" spans="1:6">
      <c r="A15" s="34">
        <v>288</v>
      </c>
      <c r="B15" s="39">
        <f t="shared" si="0"/>
        <v>230.4</v>
      </c>
      <c r="C15" s="40">
        <v>20</v>
      </c>
      <c r="D15" s="41">
        <v>33.299999999999997</v>
      </c>
      <c r="E15" s="41">
        <v>47.3</v>
      </c>
      <c r="F15" s="41">
        <v>62.7</v>
      </c>
    </row>
    <row r="16" spans="1:6">
      <c r="A16" s="34">
        <v>313</v>
      </c>
      <c r="B16" s="39">
        <f t="shared" si="0"/>
        <v>250.4</v>
      </c>
      <c r="C16" s="40">
        <v>21.6</v>
      </c>
      <c r="D16" s="41">
        <v>35.9</v>
      </c>
      <c r="E16" s="41">
        <v>51.4</v>
      </c>
      <c r="F16" s="41">
        <v>68</v>
      </c>
    </row>
    <row r="17" spans="1:6">
      <c r="A17" s="34">
        <v>375</v>
      </c>
      <c r="B17" s="39">
        <f t="shared" si="0"/>
        <v>300</v>
      </c>
      <c r="C17" s="40">
        <v>25.7</v>
      </c>
      <c r="D17" s="41">
        <v>42.7</v>
      </c>
      <c r="E17" s="41">
        <v>60.9</v>
      </c>
      <c r="F17" s="41">
        <v>81.3</v>
      </c>
    </row>
    <row r="18" spans="1:6">
      <c r="A18" s="34">
        <v>438</v>
      </c>
      <c r="B18" s="39">
        <f t="shared" si="0"/>
        <v>350.40000000000003</v>
      </c>
      <c r="C18" s="40">
        <v>29.9</v>
      </c>
      <c r="D18" s="41">
        <v>49.5</v>
      </c>
      <c r="E18" s="41">
        <v>70.7</v>
      </c>
      <c r="F18" s="41">
        <v>94.9</v>
      </c>
    </row>
    <row r="19" spans="1:6">
      <c r="A19" s="34">
        <v>500</v>
      </c>
      <c r="B19" s="39">
        <f t="shared" si="0"/>
        <v>400</v>
      </c>
      <c r="C19" s="40">
        <v>33.6</v>
      </c>
      <c r="D19" s="41">
        <v>56.3</v>
      </c>
      <c r="E19" s="41">
        <v>80.5</v>
      </c>
      <c r="F19" s="41">
        <v>108.1</v>
      </c>
    </row>
    <row r="20" spans="1:6">
      <c r="A20" s="34">
        <v>625</v>
      </c>
      <c r="B20" s="39">
        <f t="shared" si="0"/>
        <v>500</v>
      </c>
      <c r="C20" s="40">
        <v>41.6</v>
      </c>
      <c r="D20" s="41">
        <v>69.900000000000006</v>
      </c>
      <c r="E20" s="41">
        <v>99.8</v>
      </c>
      <c r="F20" s="41">
        <v>134.9</v>
      </c>
    </row>
    <row r="21" spans="1:6">
      <c r="A21" s="34">
        <v>750</v>
      </c>
      <c r="B21" s="39">
        <f t="shared" si="0"/>
        <v>600</v>
      </c>
      <c r="C21" s="40">
        <v>49.9</v>
      </c>
      <c r="D21" s="41">
        <v>83.2</v>
      </c>
      <c r="E21" s="41">
        <v>119.1</v>
      </c>
      <c r="F21" s="41">
        <v>161.80000000000001</v>
      </c>
    </row>
    <row r="22" spans="1:6">
      <c r="A22" s="34">
        <v>938</v>
      </c>
      <c r="B22" s="39">
        <f t="shared" si="0"/>
        <v>750.40000000000009</v>
      </c>
      <c r="C22" s="40">
        <v>61.6</v>
      </c>
      <c r="D22" s="41">
        <v>103.6</v>
      </c>
      <c r="E22" s="41">
        <v>148.6</v>
      </c>
      <c r="F22" s="41">
        <v>201.9</v>
      </c>
    </row>
    <row r="23" spans="1:6">
      <c r="A23" s="34">
        <v>1250</v>
      </c>
      <c r="B23" s="39">
        <f t="shared" si="0"/>
        <v>1000</v>
      </c>
      <c r="C23" s="40">
        <v>81.599999999999994</v>
      </c>
      <c r="D23" s="41">
        <v>137.6</v>
      </c>
      <c r="E23" s="41">
        <v>196.9</v>
      </c>
      <c r="F23" s="41">
        <v>268.8</v>
      </c>
    </row>
    <row r="24" spans="1:6">
      <c r="A24" s="34">
        <v>1563</v>
      </c>
      <c r="B24" s="39">
        <f t="shared" si="0"/>
        <v>1250.4000000000001</v>
      </c>
      <c r="C24" s="40">
        <v>101.7</v>
      </c>
      <c r="D24" s="41">
        <v>171.2</v>
      </c>
      <c r="E24" s="41">
        <v>245.7</v>
      </c>
      <c r="F24" s="41">
        <v>335.7</v>
      </c>
    </row>
    <row r="25" spans="1:6">
      <c r="A25" s="34">
        <v>1875</v>
      </c>
      <c r="B25" s="39">
        <f t="shared" si="0"/>
        <v>1500</v>
      </c>
      <c r="C25" s="40">
        <v>121.7</v>
      </c>
      <c r="D25" s="41">
        <v>205.3</v>
      </c>
      <c r="E25" s="41">
        <v>294.10000000000002</v>
      </c>
      <c r="F25" s="41">
        <v>402.6</v>
      </c>
    </row>
    <row r="26" spans="1:6">
      <c r="A26" s="34">
        <v>2188</v>
      </c>
      <c r="B26" s="39">
        <f t="shared" si="0"/>
        <v>1750.4</v>
      </c>
      <c r="C26" s="40">
        <v>141.80000000000001</v>
      </c>
      <c r="D26" s="41">
        <v>238.9</v>
      </c>
      <c r="E26" s="41">
        <v>342.8</v>
      </c>
      <c r="F26" s="41">
        <v>469.5</v>
      </c>
    </row>
    <row r="27" spans="1:6">
      <c r="A27" s="34">
        <v>2500</v>
      </c>
      <c r="B27" s="39">
        <f t="shared" si="0"/>
        <v>2000</v>
      </c>
      <c r="C27" s="40">
        <v>161.80000000000001</v>
      </c>
      <c r="D27" s="41">
        <v>272.89999999999998</v>
      </c>
      <c r="E27" s="41">
        <v>391.5</v>
      </c>
      <c r="F27" s="41">
        <v>536.4</v>
      </c>
    </row>
    <row r="28" spans="1:6">
      <c r="A28" s="34">
        <v>2813</v>
      </c>
      <c r="B28" s="39">
        <f t="shared" si="0"/>
        <v>2250.4</v>
      </c>
      <c r="C28" s="40">
        <v>181.8</v>
      </c>
      <c r="D28" s="41">
        <v>306.60000000000002</v>
      </c>
      <c r="E28" s="41">
        <v>440</v>
      </c>
      <c r="F28" s="41">
        <v>603.29999999999995</v>
      </c>
    </row>
  </sheetData>
  <mergeCells count="3">
    <mergeCell ref="A1:F1"/>
    <mergeCell ref="A2:B2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Oxfam GB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andegwa</dc:creator>
  <cp:keywords/>
  <dc:description/>
  <cp:lastModifiedBy>alberto ibañez</cp:lastModifiedBy>
  <cp:revision/>
  <dcterms:created xsi:type="dcterms:W3CDTF">2016-10-17T08:14:36Z</dcterms:created>
  <dcterms:modified xsi:type="dcterms:W3CDTF">2020-09-30T14:40:54Z</dcterms:modified>
  <cp:category/>
  <cp:contentStatus/>
</cp:coreProperties>
</file>